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firstSheet="12" activeTab="15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</sheets>
  <definedNames>
    <definedName name="sort">'Feuil1'!$A$1:$A$400</definedName>
    <definedName name="tirage">'Feuil1 (15)'!$A$1:$A$400</definedName>
    <definedName name="_xlnm.Print_Area" localSheetId="0">'Feuil1'!$A$1:$U$46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(16)'!$A$1:$S$45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(19)'!$A$1:$X$47</definedName>
    <definedName name="_xlnm.Print_Area" localSheetId="1">'Feuil1 (2)'!$A$1:$S$47</definedName>
    <definedName name="_xlnm.Print_Area" localSheetId="19">'Feuil1 (20)'!$A$1:$R$47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(5)'!$A$1:$S$47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(8)'!$A$1:$R$46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<sst xmlns="http://schemas.openxmlformats.org/spreadsheetml/2006/main" count="2228" uniqueCount="192">
  <si>
    <t>Calcul</t>
  </si>
  <si>
    <t>Rallye Maths Express</t>
  </si>
  <si>
    <t>Note :     /10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</si>
  <si>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</si>
  <si>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</si>
  <si>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</si>
  <si>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</si>
  <si>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</si>
  <si>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</si>
  <si>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</si>
  <si>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</si>
  <si>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-</t>
  </si>
  <si>
    <t>x</t>
  </si>
  <si>
    <t>:</t>
  </si>
  <si>
    <t>___</t>
  </si>
  <si>
    <t>A</t>
  </si>
  <si>
    <t>C</t>
  </si>
  <si>
    <t>B</t>
  </si>
  <si>
    <t>CM2</t>
  </si>
  <si>
    <t>R</t>
  </si>
  <si>
    <t>_</t>
  </si>
  <si>
    <t>min</t>
  </si>
  <si>
    <t>__</t>
  </si>
  <si>
    <t>h</t>
  </si>
  <si>
    <t>%</t>
  </si>
  <si>
    <t>(…………. + ……………) + (…………… + ………….) = 45</t>
  </si>
  <si>
    <t>(11 + 2 + 9 + 28) ou (14 + 25 + 16 + 5)</t>
  </si>
  <si>
    <t>(9………..9)………..19 = 100</t>
  </si>
  <si>
    <t>(31 + (19 x 2) = 100   ou (31 + 19) x 2 = 100</t>
  </si>
  <si>
    <t>AB= 3 x BC</t>
  </si>
  <si>
    <t>[29…….(19……10)]…….1 = 0</t>
  </si>
  <si>
    <t>(2………….2)…………(2………….2)………….2 = 18</t>
  </si>
  <si>
    <t>0 x 9 + 1 = 1</t>
  </si>
  <si>
    <t>01 x 9 + 2 = 11</t>
  </si>
  <si>
    <t>42              2             4 = 11</t>
  </si>
  <si>
    <t>(………+……….) - ………….= 40</t>
  </si>
  <si>
    <r>
      <t xml:space="preserve">1000   75    300  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  (……. - …….) + …….. = 1225</t>
    </r>
  </si>
  <si>
    <t>(6050…………509)……….1000 = 6,559</t>
  </si>
  <si>
    <t>6,7 - 3,5 ou 5,48 - 2,3 ?</t>
  </si>
  <si>
    <t>12732 : 4 ?</t>
  </si>
  <si>
    <t>0,48 ou 0,476</t>
  </si>
  <si>
    <t>(27 x ………) + (0,54 x ……..) + (3,3 x ……..) = 3273</t>
  </si>
  <si>
    <t>92  ;  180   ;    150  ;  240</t>
  </si>
  <si>
    <r>
      <t xml:space="preserve">4       8         48       84       </t>
    </r>
    <r>
      <rPr>
        <sz val="14"/>
        <color indexed="8"/>
        <rFont val="Wingdings"/>
        <family val="0"/>
      </rPr>
      <t xml:space="preserve">à   </t>
    </r>
  </si>
  <si>
    <t>Woche N°1</t>
  </si>
  <si>
    <t>Vorname :</t>
  </si>
  <si>
    <t>Mathe Express Rallye</t>
  </si>
  <si>
    <t>Ich rechne.</t>
  </si>
  <si>
    <t>Ich spiele mit den Zahlen.</t>
  </si>
  <si>
    <t>Tag 1 : 3 oder 4 Zahlen zusammenrechnen (davon eine 2-stellige Zahl).</t>
  </si>
  <si>
    <t>Tag 2 : 3 oder 4 Zahlen zusammenrechnen (davon eine 2-stellige Zahl).</t>
  </si>
  <si>
    <t>Methoden</t>
  </si>
  <si>
    <t>Ergänze die Rechnung mit den 4 richtigen Zahlen : 4 - 7  - 13 - 16 - 23 - 2</t>
  </si>
  <si>
    <t>Welche Rechnung hat das größte Ergebnis ?</t>
  </si>
  <si>
    <t>Woche N°2</t>
  </si>
  <si>
    <t>Schreibe folgende Zeichen an den richtigen Platz : + und x</t>
  </si>
  <si>
    <t xml:space="preserve">Kreise die richtige Rechnung ein. </t>
  </si>
  <si>
    <t>Tag 1 : 9, 19,…, 49 und 8, 18,… , 48 dazurechnen.</t>
  </si>
  <si>
    <t>Tag 2 : 9, 19,…, 49 und 8, 18,… , 48 dazurechnen.</t>
  </si>
  <si>
    <t>Woche N°3</t>
  </si>
  <si>
    <t>Tag 1 : Wie viel fehlen bis 100 ? Bis  1000 ?</t>
  </si>
  <si>
    <t>Tag 2 : Wie viel fehlen bis 100 ? Bis  1000 ?</t>
  </si>
  <si>
    <t>In wie viel Jahre wird dieser Baum 1 000 Jahre alt sein ?</t>
  </si>
  <si>
    <t>In 245 Jahre wird dieser Baum 857 Jahre alt sein.</t>
  </si>
  <si>
    <t>AC = 1000 m      Wie lang ist  BC ?</t>
  </si>
  <si>
    <t>Woche N°4</t>
  </si>
  <si>
    <t xml:space="preserve">Vorname : </t>
  </si>
  <si>
    <t>Tag 1 : Einen Vielfachen von 10 (&lt; 100) abziehen.</t>
  </si>
  <si>
    <t>Tag 2 : Einen Vielfachen von 10 (&lt; 100) abziehen.</t>
  </si>
  <si>
    <t>Der Rhein ist 1300 km lang. 200 km davon fliessen durch Frankreich.</t>
  </si>
  <si>
    <t>Woche N°5</t>
  </si>
  <si>
    <t>Tag 1 :  9, 19, …,49 und 8, 18, … ,48 abziehen.</t>
  </si>
  <si>
    <t>Tag 2 :  9, 19, …,49 und 8, 18, … ,48 abziehen.</t>
  </si>
  <si>
    <t>In 28 Jahre bin ist 67 Jahr alt. Wie alt bin ich in 59 Jahre ?</t>
  </si>
  <si>
    <t>Schreibe folgende Zeichen an den richtigen Platz:  X   +  -</t>
  </si>
  <si>
    <t>Woche N°6</t>
  </si>
  <si>
    <t>Tag 1 :Das Doppelte und das Vierfache einer zweistelligen Zahl rechnen.</t>
  </si>
  <si>
    <t>Tag 2 :Das Doppelte und das Vierfache einer zweistelligen Zahl rechnen.</t>
  </si>
  <si>
    <t>das Doppelte von</t>
  </si>
  <si>
    <t>das Vierfache von</t>
  </si>
  <si>
    <t>Schreibe die Zeichen an den richtigen Platz:   x und +</t>
  </si>
  <si>
    <t>Du musst zum Ergebnis 20 kommen. Dafür  benutze drei Mal die Ziffer 4.</t>
  </si>
  <si>
    <t>Schreibe die Rechnung.</t>
  </si>
  <si>
    <t>Woche N°7</t>
  </si>
  <si>
    <t>Tag 1 : Eine Dezimalzahl oder eine ganze Zahl mit einer Zehner-Potenz multiplizieren.</t>
  </si>
  <si>
    <t>3,8 x (100 + 20) = 400 oder (3,8 x 100) + 20 = 400</t>
  </si>
  <si>
    <t>Welche Rechnung stimmt ?</t>
  </si>
  <si>
    <t xml:space="preserve">Ich kaufe Osterhasen für 7,35€ pro Stück. Insgesamt kostet es </t>
  </si>
  <si>
    <t>Tag 2 : Eine Dezimalzahl oder eine ganze Zahl mit einer Zehner-Potenz multiplizieren.</t>
  </si>
  <si>
    <t>73500€. Wie viele Hasen habe ich gekauft ?</t>
  </si>
  <si>
    <t xml:space="preserve"> Mathe Express Rallye</t>
  </si>
  <si>
    <t>Woche N°9</t>
  </si>
  <si>
    <t>Tag 1 : Einmaleins mit 6, 7, 8 und 9 bis 12.</t>
  </si>
  <si>
    <t>Tag 2 : Einmaleins mit 6, 7, 8 und 9 bis 12.</t>
  </si>
  <si>
    <t xml:space="preserve">Beobachte : 8 x 8 = 64 und 7 x 9 = 63 </t>
  </si>
  <si>
    <t xml:space="preserve">                  4 x 4 = 16 und 3 x 5 = 15</t>
  </si>
  <si>
    <t>…..x …. = 36 und ….. X ………35</t>
  </si>
  <si>
    <t>……x ………. = 49 und ……..x ………48</t>
  </si>
  <si>
    <t>Richtig oder falsch ? Wenn 6 x 8 = 48 dann 60 x 81 = 4806 ?</t>
  </si>
  <si>
    <t>Woche N°10</t>
  </si>
  <si>
    <t>Tag 1 : eine Hälfte oder ein Viertel rechnen.</t>
  </si>
  <si>
    <t>Tag 2 : eine Hälfte oder ein Viertel rechnen.</t>
  </si>
  <si>
    <t>Hälfte von</t>
  </si>
  <si>
    <t>Viertel von</t>
  </si>
  <si>
    <t>Ein Jahr besteht aus 4 Quartalen.
48 Quartale sind wie viele Jahre ?</t>
  </si>
  <si>
    <t xml:space="preserve">Setze die fehlenden Zeichen und Klammern an den richtigen Platz : </t>
  </si>
  <si>
    <t>Woche N°12</t>
  </si>
  <si>
    <t>Tag 1 : mit zwei-, drei- und vierstelligen Zahlen abziehen (subtrahieren) mit oder ohne Übertrag.</t>
  </si>
  <si>
    <t>An welchen Platz musst du folgende Zahlen schreiben?</t>
  </si>
  <si>
    <t xml:space="preserve">Setze die Zahlen an den richtigen Platz : </t>
  </si>
  <si>
    <t>Woche N°13</t>
  </si>
  <si>
    <t>Tag 1 : eine Dezimalzahl mit einer ganzen Zahl oder mit einer anderen Dezimalzahl (bis zum Hundertstel) addieren. Ergebnis &lt; 100</t>
  </si>
  <si>
    <t>Tag 2 : eine Dezimalzahl mit einer ganzen Zahl oder mit einer anderen Dezimalzahl (bis zum Hundertstel) addieren. Ergebnis &lt; 100</t>
  </si>
  <si>
    <t>Welche Zeichen fehlen ? Setze sie wieder ein.</t>
  </si>
  <si>
    <t>1997 war die größte Frau eine Chinesin. Sie war 2,47m groß.</t>
  </si>
  <si>
    <t xml:space="preserve">Aber der größte Mann, ein Amerikaner, war noch 25cm größer. </t>
  </si>
  <si>
    <t>Wie groß war dieser Mann ? ?</t>
  </si>
  <si>
    <t>Woche N°14</t>
  </si>
  <si>
    <t>Tag 1 : eine Dezimalzahl einer anderen Dezimalzahl abziehen (kleiner als 10).</t>
  </si>
  <si>
    <t>Tag 2 : eine Dezimalzahl einer anderen Dezimalzahl abziehen (kleiner als 10).</t>
  </si>
  <si>
    <t>Welches Ergebnis ist das kleinste ?</t>
  </si>
  <si>
    <t>Ich möchte eine 2,69m hohe Mauer bauen.</t>
  </si>
  <si>
    <t>Eine Mauer von 1,45m steht schon. Wie viele cm fehlen noch ?</t>
  </si>
  <si>
    <t>Woche N°15</t>
  </si>
  <si>
    <t>Tag 1 : Eine ganze zweistellige Zahl mit einer Ziffer teilen (Rest=0).</t>
  </si>
  <si>
    <t>Tag 2 : Eine ganze zweistellige Zahl mit einer Ziffer teilen (Rest=0).</t>
  </si>
  <si>
    <t>Benuzte folgende Zahlen (nur einmal) in einer Rechnung, um 50 zu finden.</t>
  </si>
  <si>
    <t>20 ; 25 und 40.</t>
  </si>
  <si>
    <t>Ich denke an eine Zahl…., Ich teile sie durch 8 ….., Ich multipliziere durch 6.</t>
  </si>
  <si>
    <t>Und ich finde 24. An welche Zahl habe ich am Anfang gedacht ?</t>
  </si>
  <si>
    <t>Woche N°16</t>
  </si>
  <si>
    <r>
      <t xml:space="preserve">Tag 1 : Eine zweistellige Zahl durch eine Ziffer teilen (Rest </t>
    </r>
    <r>
      <rPr>
        <b/>
        <u val="single"/>
        <sz val="11"/>
        <color indexed="8"/>
        <rFont val="Calibri"/>
        <family val="2"/>
      </rPr>
      <t>≠ 0).</t>
    </r>
  </si>
  <si>
    <t>Tag 2 : Eine zweistellige Zahl durch eine Ziffer teilen (Rest ≠ 0).</t>
  </si>
  <si>
    <t xml:space="preserve">Ein Rest oder nicht ? </t>
  </si>
  <si>
    <t>Wenn ich 95 Bonbons mit 3 Freunden teile, wie viele bleiben übrig ?</t>
  </si>
  <si>
    <t>Woche N°17</t>
  </si>
  <si>
    <t>Welche Zahl ist  am weitsten von der 1 entfernt ?</t>
  </si>
  <si>
    <t>Wenn ich bei 0 anfange, wie viel Mal muss ich  0,025 addieren</t>
  </si>
  <si>
    <t>um 1 zu erreichen ?</t>
  </si>
  <si>
    <t>Tag 1 : Welche Dezimalzahl fehlt bis 1 (Zehntel, Hundertstel und Tausendstel) ?</t>
  </si>
  <si>
    <t>Tag 2 : Welche Dezimalzahl fehlt bis 1 (Zehntel, Hundertstel und Tausendstel) ?</t>
  </si>
  <si>
    <t>Woche N°18</t>
  </si>
  <si>
    <t>Tag 1 : Eine Dezimalzahl mit 10, 100, 1000 multiplizieren.</t>
  </si>
  <si>
    <t>Tag 2 : Eine Dezimalzahl mit 10, 100, 1000 multiplizieren.</t>
  </si>
  <si>
    <t>Welches Ergebnis ist am nahsten von 100 :                                                                        0,76 x 100   ;   7,3 x 10   oder    0,0761 x 1000 ?</t>
  </si>
  <si>
    <t>Schreibe die 3 Zahlen an die richtige Stelle : 10 ; 100 ; 1000</t>
  </si>
  <si>
    <t>Woche N°19</t>
  </si>
  <si>
    <t>Tag 1 : Zwei Dauer addieren (zusammenrechnen) oder ein Dauer in Stunden und Minuten ergänzen.</t>
  </si>
  <si>
    <t>Tag 2 : Zwei Dauer addieren (zusammenrechnen) oder ein Dauer in Stunden und Minuten ergänzen.</t>
  </si>
  <si>
    <t>Um ein Geschenk zu bekommen : Wartest du lieber  341 Minuten ou 5 St 45 ?</t>
  </si>
  <si>
    <t xml:space="preserve">Wenn eine Stunde gleich 80 Minuten wäre, wie viele Minuten </t>
  </si>
  <si>
    <t>wären 4 St 67 Min ?</t>
  </si>
  <si>
    <t xml:space="preserve">Nahe von </t>
  </si>
  <si>
    <t>Nahe von</t>
  </si>
  <si>
    <t>Woche N°20</t>
  </si>
  <si>
    <t>Tag 1 : die Größenordnung einer Division (der ganze Quotient).</t>
  </si>
  <si>
    <t>Tag 2 : die Größenordnung einer Division (der ganze Quotient).</t>
  </si>
  <si>
    <t>248 :  ? Ist nahe von 41 (um 2 Einer).</t>
  </si>
  <si>
    <t>Durch wie viel hat man 248 geteilt ?</t>
  </si>
  <si>
    <t xml:space="preserve"> 137 : 5 oder 109 : 4 rechnen?</t>
  </si>
  <si>
    <t>Woche N°21</t>
  </si>
  <si>
    <t>Tag 1 : Ich rechne den Rest einer Division mit 3, 4, 5 oder 9 (Vielfache).</t>
  </si>
  <si>
    <t>Welche Zahl ist ein Vielfacher von  3, 4, 5 UND 9 ?</t>
  </si>
  <si>
    <t xml:space="preserve">Ich denke an eine Zahl. Wenn ich diese Zahl durch 5 teile, ist der Rest=0. </t>
  </si>
  <si>
    <t>ist der Rest=4.</t>
  </si>
  <si>
    <t>Wenn ich diese Zahl durch 4 teile, ist der Rest=1. Wenn ich diese Zahl durch 9 teile,</t>
  </si>
  <si>
    <t>Diese Zahl ist zwischen 70 und 90.</t>
  </si>
  <si>
    <t>Welche Zahl ist es</t>
  </si>
  <si>
    <t>Woche N°22</t>
  </si>
  <si>
    <t>Tag 1 : 10%, 20%, 25% und 50% einer Zahl rechnen.</t>
  </si>
  <si>
    <t>Tag 2 : 10%, 20%, 25% und 50% einer Zahl rechnen.</t>
  </si>
  <si>
    <t>von</t>
  </si>
  <si>
    <t>Welches Spiel ist am billigsten ?</t>
  </si>
  <si>
    <t>Monopoly : 35€  mit 20% Rabatt oder Dooble 30€ mit 10% Rabatt</t>
  </si>
  <si>
    <t>Welches Zeichen fehlt ? &lt;    =   oder   &gt;</t>
  </si>
  <si>
    <t>(25%  von 200) …….. ( 20% von 250).</t>
  </si>
  <si>
    <t>Wie viele Kilometer vom Rhein fliessen durch andere Länder ?</t>
  </si>
  <si>
    <t>Die Wildgans kann 150 m höher als der Everest-Berg fliegen. Wie hoch kann sie fliegen ? (Fehlt Dir eine Information ? Suche sie in den vorliegenden Dokumenten.</t>
  </si>
  <si>
    <t>Woche N°8</t>
  </si>
  <si>
    <t>Tag 1 : Eine Zahl (&lt;100) durch 11 oder 12 multiplizieren.</t>
  </si>
  <si>
    <t>Tag 2 : Eine Zahl (&lt;100) durch 11 oder 12 multiplizieren.</t>
  </si>
  <si>
    <r>
      <rPr>
        <sz val="12"/>
        <color indexed="8"/>
        <rFont val="Calibri"/>
        <family val="2"/>
      </rPr>
      <t>Beobachte und ergänze</t>
    </r>
    <r>
      <rPr>
        <sz val="14"/>
        <color indexed="8"/>
        <rFont val="Calibri"/>
        <family val="2"/>
      </rPr>
      <t xml:space="preserve"> : </t>
    </r>
  </si>
  <si>
    <t>012 x 9 + 3 = 111    Finde ………x………+………….= 1111</t>
  </si>
  <si>
    <t>Ich brauche 3 St 40 Min um die Übungen meiner Schüler zu korrigieren. Ich verbringe genau  11 Minutes pro Arbeitsblatt. Wie viele Schüler habe ich ?</t>
  </si>
  <si>
    <t>Woche N°11</t>
  </si>
  <si>
    <t>Tag 1 : Ganze zwei-, drei- oder vierstellige Zahlen addieren (mit oder ohne Übertrag).</t>
  </si>
  <si>
    <t>Tag 2 : Ganze zwei-, drei- oder vierstellige Zahlen addieren (mit oder ohne Übertrag).</t>
  </si>
  <si>
    <t>Ich habe mein Gartenhäuschen 1758 € bezahlt. Es bleiben mir nur noch 78 € auf dem Konto. Wie viel Geld hatte ich am Anfang ?</t>
  </si>
  <si>
    <t xml:space="preserve">Die erste Öko-Demonstration hat 1837 stattgefunden. </t>
  </si>
  <si>
    <t>Der erste Öko-Verein wurde 128 Jahre später gegründet.</t>
  </si>
  <si>
    <t>Das war im Jahr ………….. ?</t>
  </si>
  <si>
    <t xml:space="preserve">Um so nahe wie möglich von 27 zu kommen, muss ich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</si>
</sst>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Wingdings"/>
      <family val="0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Wingdings"/>
      <family val="0"/>
    </font>
    <font>
      <sz val="13"/>
      <color theme="1"/>
      <name val="Calibri"/>
      <family val="2"/>
    </font>
    <font>
      <sz val="22"/>
      <color theme="1"/>
      <name val="Berlin Sans FB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right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15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11" xfId="0" applyNumberFormat="1" applyBorder="1" applyAlignment="1">
      <alignment/>
    </xf>
    <xf numFmtId="164" fontId="41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Border="1" applyAlignment="1">
      <alignment vertical="top" wrapTex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4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14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164" fontId="44" fillId="0" borderId="0" xfId="0" applyNumberFormat="1" applyFont="1" applyBorder="1" applyAlignment="1">
      <alignment vertical="top" wrapText="1"/>
    </xf>
    <xf numFmtId="0" fontId="44" fillId="0" borderId="0" xfId="0" applyNumberFormat="1" applyFont="1" applyBorder="1" applyAlignment="1">
      <alignment vertical="top" wrapText="1"/>
    </xf>
    <xf numFmtId="164" fontId="44" fillId="0" borderId="0" xfId="0" applyNumberFormat="1" applyFont="1" applyAlignment="1">
      <alignment/>
    </xf>
    <xf numFmtId="0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45" fillId="0" borderId="0" xfId="0" applyNumberFormat="1" applyFont="1" applyAlignment="1">
      <alignment/>
    </xf>
    <xf numFmtId="0" fontId="45" fillId="35" borderId="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43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4" fillId="0" borderId="14" xfId="0" applyFont="1" applyBorder="1" applyAlignment="1">
      <alignment/>
    </xf>
    <xf numFmtId="0" fontId="45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right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4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164" fontId="44" fillId="0" borderId="0" xfId="0" applyNumberFormat="1" applyFont="1" applyBorder="1" applyAlignment="1">
      <alignment vertical="top" wrapText="1"/>
    </xf>
    <xf numFmtId="0" fontId="44" fillId="0" borderId="1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64" fontId="44" fillId="0" borderId="14" xfId="0" applyNumberFormat="1" applyFont="1" applyBorder="1" applyAlignment="1">
      <alignment vertical="top" wrapText="1"/>
    </xf>
    <xf numFmtId="0" fontId="44" fillId="0" borderId="0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66675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8</xdr:row>
      <xdr:rowOff>180975</xdr:rowOff>
    </xdr:from>
    <xdr:to>
      <xdr:col>20</xdr:col>
      <xdr:colOff>1000125</xdr:colOff>
      <xdr:row>12</xdr:row>
      <xdr:rowOff>209550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24</xdr:row>
      <xdr:rowOff>200025</xdr:rowOff>
    </xdr:from>
    <xdr:to>
      <xdr:col>20</xdr:col>
      <xdr:colOff>1009650</xdr:colOff>
      <xdr:row>28</xdr:row>
      <xdr:rowOff>228600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3872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28575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8</xdr:row>
      <xdr:rowOff>9525</xdr:rowOff>
    </xdr:from>
    <xdr:to>
      <xdr:col>18</xdr:col>
      <xdr:colOff>952500</xdr:colOff>
      <xdr:row>12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5621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23</xdr:row>
      <xdr:rowOff>171450</xdr:rowOff>
    </xdr:from>
    <xdr:to>
      <xdr:col>18</xdr:col>
      <xdr:colOff>942975</xdr:colOff>
      <xdr:row>28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49053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447675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8</xdr:row>
      <xdr:rowOff>200025</xdr:rowOff>
    </xdr:from>
    <xdr:to>
      <xdr:col>18</xdr:col>
      <xdr:colOff>942975</xdr:colOff>
      <xdr:row>12</xdr:row>
      <xdr:rowOff>228600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752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24</xdr:row>
      <xdr:rowOff>190500</xdr:rowOff>
    </xdr:from>
    <xdr:to>
      <xdr:col>18</xdr:col>
      <xdr:colOff>952500</xdr:colOff>
      <xdr:row>28</xdr:row>
      <xdr:rowOff>219075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6</xdr:col>
      <xdr:colOff>419100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171450</xdr:rowOff>
    </xdr:from>
    <xdr:to>
      <xdr:col>18</xdr:col>
      <xdr:colOff>990600</xdr:colOff>
      <xdr:row>12</xdr:row>
      <xdr:rowOff>200025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24</xdr:row>
      <xdr:rowOff>171450</xdr:rowOff>
    </xdr:from>
    <xdr:to>
      <xdr:col>18</xdr:col>
      <xdr:colOff>1028700</xdr:colOff>
      <xdr:row>28</xdr:row>
      <xdr:rowOff>200025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51149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190500</xdr:rowOff>
    </xdr:from>
    <xdr:to>
      <xdr:col>18</xdr:col>
      <xdr:colOff>1009650</xdr:colOff>
      <xdr:row>12</xdr:row>
      <xdr:rowOff>219075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24</xdr:row>
      <xdr:rowOff>200025</xdr:rowOff>
    </xdr:from>
    <xdr:to>
      <xdr:col>18</xdr:col>
      <xdr:colOff>1019175</xdr:colOff>
      <xdr:row>28</xdr:row>
      <xdr:rowOff>228600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390525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8</xdr:row>
      <xdr:rowOff>200025</xdr:rowOff>
    </xdr:from>
    <xdr:to>
      <xdr:col>18</xdr:col>
      <xdr:colOff>933450</xdr:colOff>
      <xdr:row>12</xdr:row>
      <xdr:rowOff>228600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24</xdr:row>
      <xdr:rowOff>190500</xdr:rowOff>
    </xdr:from>
    <xdr:to>
      <xdr:col>18</xdr:col>
      <xdr:colOff>942975</xdr:colOff>
      <xdr:row>28</xdr:row>
      <xdr:rowOff>219075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51054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0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190500</xdr:rowOff>
    </xdr:from>
    <xdr:to>
      <xdr:col>18</xdr:col>
      <xdr:colOff>1009650</xdr:colOff>
      <xdr:row>12</xdr:row>
      <xdr:rowOff>219075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190500</xdr:rowOff>
    </xdr:from>
    <xdr:to>
      <xdr:col>18</xdr:col>
      <xdr:colOff>990600</xdr:colOff>
      <xdr:row>28</xdr:row>
      <xdr:rowOff>219075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5133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133350</xdr:colOff>
      <xdr:row>4</xdr:row>
      <xdr:rowOff>9525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8</xdr:row>
      <xdr:rowOff>200025</xdr:rowOff>
    </xdr:from>
    <xdr:to>
      <xdr:col>18</xdr:col>
      <xdr:colOff>1028700</xdr:colOff>
      <xdr:row>12</xdr:row>
      <xdr:rowOff>114300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75260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23</xdr:row>
      <xdr:rowOff>180975</xdr:rowOff>
    </xdr:from>
    <xdr:to>
      <xdr:col>18</xdr:col>
      <xdr:colOff>1047750</xdr:colOff>
      <xdr:row>27</xdr:row>
      <xdr:rowOff>152400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577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295275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8</xdr:row>
      <xdr:rowOff>142875</xdr:rowOff>
    </xdr:from>
    <xdr:to>
      <xdr:col>18</xdr:col>
      <xdr:colOff>1028700</xdr:colOff>
      <xdr:row>12</xdr:row>
      <xdr:rowOff>171450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695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24</xdr:row>
      <xdr:rowOff>123825</xdr:rowOff>
    </xdr:from>
    <xdr:to>
      <xdr:col>18</xdr:col>
      <xdr:colOff>1028700</xdr:colOff>
      <xdr:row>28</xdr:row>
      <xdr:rowOff>152400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067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285750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161925</xdr:rowOff>
    </xdr:from>
    <xdr:to>
      <xdr:col>18</xdr:col>
      <xdr:colOff>971550</xdr:colOff>
      <xdr:row>12</xdr:row>
      <xdr:rowOff>190500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695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180975</xdr:rowOff>
    </xdr:from>
    <xdr:to>
      <xdr:col>18</xdr:col>
      <xdr:colOff>990600</xdr:colOff>
      <xdr:row>28</xdr:row>
      <xdr:rowOff>209550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50006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38100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57150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8</xdr:row>
      <xdr:rowOff>152400</xdr:rowOff>
    </xdr:from>
    <xdr:to>
      <xdr:col>23</xdr:col>
      <xdr:colOff>704850</xdr:colOff>
      <xdr:row>12</xdr:row>
      <xdr:rowOff>19050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7049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24</xdr:row>
      <xdr:rowOff>180975</xdr:rowOff>
    </xdr:from>
    <xdr:to>
      <xdr:col>23</xdr:col>
      <xdr:colOff>676275</xdr:colOff>
      <xdr:row>28</xdr:row>
      <xdr:rowOff>47625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488632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133350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200025</xdr:rowOff>
    </xdr:from>
    <xdr:to>
      <xdr:col>18</xdr:col>
      <xdr:colOff>990600</xdr:colOff>
      <xdr:row>12</xdr:row>
      <xdr:rowOff>228600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190500</xdr:rowOff>
    </xdr:from>
    <xdr:to>
      <xdr:col>18</xdr:col>
      <xdr:colOff>990600</xdr:colOff>
      <xdr:row>28</xdr:row>
      <xdr:rowOff>219075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5067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4</xdr:col>
      <xdr:colOff>657225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8</xdr:row>
      <xdr:rowOff>200025</xdr:rowOff>
    </xdr:from>
    <xdr:to>
      <xdr:col>17</xdr:col>
      <xdr:colOff>904875</xdr:colOff>
      <xdr:row>12</xdr:row>
      <xdr:rowOff>190500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75260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24</xdr:row>
      <xdr:rowOff>219075</xdr:rowOff>
    </xdr:from>
    <xdr:to>
      <xdr:col>17</xdr:col>
      <xdr:colOff>904875</xdr:colOff>
      <xdr:row>28</xdr:row>
      <xdr:rowOff>209550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508635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171450</xdr:rowOff>
    </xdr:from>
    <xdr:to>
      <xdr:col>18</xdr:col>
      <xdr:colOff>971550</xdr:colOff>
      <xdr:row>12</xdr:row>
      <xdr:rowOff>200025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24</xdr:row>
      <xdr:rowOff>161925</xdr:rowOff>
    </xdr:from>
    <xdr:to>
      <xdr:col>18</xdr:col>
      <xdr:colOff>952500</xdr:colOff>
      <xdr:row>28</xdr:row>
      <xdr:rowOff>190500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180975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8</xdr:row>
      <xdr:rowOff>180975</xdr:rowOff>
    </xdr:from>
    <xdr:to>
      <xdr:col>18</xdr:col>
      <xdr:colOff>933450</xdr:colOff>
      <xdr:row>12</xdr:row>
      <xdr:rowOff>209550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171450</xdr:rowOff>
    </xdr:from>
    <xdr:to>
      <xdr:col>18</xdr:col>
      <xdr:colOff>962025</xdr:colOff>
      <xdr:row>28</xdr:row>
      <xdr:rowOff>200025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51149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133350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161925</xdr:rowOff>
    </xdr:from>
    <xdr:to>
      <xdr:col>17</xdr:col>
      <xdr:colOff>19050</xdr:colOff>
      <xdr:row>32</xdr:row>
      <xdr:rowOff>161925</xdr:rowOff>
    </xdr:to>
    <xdr:sp>
      <xdr:nvSpPr>
        <xdr:cNvPr id="3" name="Connecteur droit 4"/>
        <xdr:cNvSpPr>
          <a:spLocks/>
        </xdr:cNvSpPr>
      </xdr:nvSpPr>
      <xdr:spPr>
        <a:xfrm>
          <a:off x="723900" y="6877050"/>
          <a:ext cx="3800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123825</xdr:colOff>
      <xdr:row>33</xdr:row>
      <xdr:rowOff>76200</xdr:rowOff>
    </xdr:to>
    <xdr:sp>
      <xdr:nvSpPr>
        <xdr:cNvPr id="4" name="Connecteur droit 6"/>
        <xdr:cNvSpPr>
          <a:spLocks/>
        </xdr:cNvSpPr>
      </xdr:nvSpPr>
      <xdr:spPr>
        <a:xfrm>
          <a:off x="714375" y="680085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66675</xdr:rowOff>
    </xdr:from>
    <xdr:to>
      <xdr:col>17</xdr:col>
      <xdr:colOff>9525</xdr:colOff>
      <xdr:row>33</xdr:row>
      <xdr:rowOff>57150</xdr:rowOff>
    </xdr:to>
    <xdr:sp>
      <xdr:nvSpPr>
        <xdr:cNvPr id="5" name="Connecteur droit 7"/>
        <xdr:cNvSpPr>
          <a:spLocks/>
        </xdr:cNvSpPr>
      </xdr:nvSpPr>
      <xdr:spPr>
        <a:xfrm>
          <a:off x="4505325" y="678180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85725</xdr:rowOff>
    </xdr:from>
    <xdr:to>
      <xdr:col>9</xdr:col>
      <xdr:colOff>85725</xdr:colOff>
      <xdr:row>33</xdr:row>
      <xdr:rowOff>76200</xdr:rowOff>
    </xdr:to>
    <xdr:sp>
      <xdr:nvSpPr>
        <xdr:cNvPr id="6" name="Connecteur droit 8"/>
        <xdr:cNvSpPr>
          <a:spLocks/>
        </xdr:cNvSpPr>
      </xdr:nvSpPr>
      <xdr:spPr>
        <a:xfrm>
          <a:off x="2524125" y="680085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95250</xdr:colOff>
      <xdr:row>8</xdr:row>
      <xdr:rowOff>123825</xdr:rowOff>
    </xdr:from>
    <xdr:to>
      <xdr:col>18</xdr:col>
      <xdr:colOff>981075</xdr:colOff>
      <xdr:row>12</xdr:row>
      <xdr:rowOff>152400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6764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95250</xdr:rowOff>
    </xdr:from>
    <xdr:to>
      <xdr:col>18</xdr:col>
      <xdr:colOff>981075</xdr:colOff>
      <xdr:row>28</xdr:row>
      <xdr:rowOff>123825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49530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8</xdr:row>
      <xdr:rowOff>171450</xdr:rowOff>
    </xdr:from>
    <xdr:to>
      <xdr:col>17</xdr:col>
      <xdr:colOff>914400</xdr:colOff>
      <xdr:row>12</xdr:row>
      <xdr:rowOff>200025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724025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24</xdr:row>
      <xdr:rowOff>171450</xdr:rowOff>
    </xdr:from>
    <xdr:to>
      <xdr:col>17</xdr:col>
      <xdr:colOff>971550</xdr:colOff>
      <xdr:row>28</xdr:row>
      <xdr:rowOff>200025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5114925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0</xdr:rowOff>
    </xdr:from>
    <xdr:to>
      <xdr:col>18</xdr:col>
      <xdr:colOff>981075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0</xdr:rowOff>
    </xdr:from>
    <xdr:to>
      <xdr:col>18</xdr:col>
      <xdr:colOff>962025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48958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9</xdr:row>
      <xdr:rowOff>0</xdr:rowOff>
    </xdr:from>
    <xdr:to>
      <xdr:col>18</xdr:col>
      <xdr:colOff>1019175</xdr:colOff>
      <xdr:row>12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7907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24</xdr:row>
      <xdr:rowOff>209550</xdr:rowOff>
    </xdr:from>
    <xdr:to>
      <xdr:col>18</xdr:col>
      <xdr:colOff>1028700</xdr:colOff>
      <xdr:row>28</xdr:row>
      <xdr:rowOff>133350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5153025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466725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8</xdr:row>
      <xdr:rowOff>161925</xdr:rowOff>
    </xdr:from>
    <xdr:to>
      <xdr:col>18</xdr:col>
      <xdr:colOff>1000125</xdr:colOff>
      <xdr:row>12</xdr:row>
      <xdr:rowOff>190500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24</xdr:row>
      <xdr:rowOff>180975</xdr:rowOff>
    </xdr:from>
    <xdr:to>
      <xdr:col>18</xdr:col>
      <xdr:colOff>1009650</xdr:colOff>
      <xdr:row>28</xdr:row>
      <xdr:rowOff>209550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124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0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5335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0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86727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24</xdr:row>
      <xdr:rowOff>152400</xdr:rowOff>
    </xdr:from>
    <xdr:to>
      <xdr:col>17</xdr:col>
      <xdr:colOff>1009650</xdr:colOff>
      <xdr:row>28</xdr:row>
      <xdr:rowOff>180975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50196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8</xdr:row>
      <xdr:rowOff>161925</xdr:rowOff>
    </xdr:from>
    <xdr:to>
      <xdr:col>17</xdr:col>
      <xdr:colOff>962025</xdr:colOff>
      <xdr:row>12</xdr:row>
      <xdr:rowOff>190500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6954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180975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161925</xdr:rowOff>
    </xdr:from>
    <xdr:to>
      <xdr:col>18</xdr:col>
      <xdr:colOff>971550</xdr:colOff>
      <xdr:row>12</xdr:row>
      <xdr:rowOff>190500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190500</xdr:rowOff>
    </xdr:from>
    <xdr:to>
      <xdr:col>18</xdr:col>
      <xdr:colOff>981075</xdr:colOff>
      <xdr:row>28</xdr:row>
      <xdr:rowOff>219075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50863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N49"/>
  <sheetViews>
    <sheetView zoomScalePageLayoutView="0" workbookViewId="0" topLeftCell="A1">
      <selection activeCell="C1" sqref="C1:T2"/>
    </sheetView>
  </sheetViews>
  <sheetFormatPr defaultColWidth="11.421875" defaultRowHeight="15"/>
  <cols>
    <col min="1" max="1" width="9.00390625" style="0" customWidth="1"/>
    <col min="2" max="2" width="4.7109375" style="0" customWidth="1"/>
    <col min="3" max="3" width="2.140625" style="0" customWidth="1"/>
    <col min="4" max="4" width="4.00390625" style="0" customWidth="1"/>
    <col min="5" max="5" width="2.00390625" style="0" customWidth="1"/>
    <col min="6" max="6" width="5.140625" style="0" customWidth="1"/>
    <col min="7" max="7" width="2.140625" style="0" customWidth="1"/>
    <col min="8" max="9" width="3.421875" style="0" customWidth="1"/>
    <col min="10" max="10" width="3.140625" style="0" customWidth="1"/>
    <col min="11" max="11" width="3.00390625" style="0" customWidth="1"/>
    <col min="12" max="12" width="3.140625" style="0" customWidth="1"/>
    <col min="13" max="13" width="3.7109375" style="0" customWidth="1"/>
    <col min="14" max="14" width="2.140625" style="0" customWidth="1"/>
    <col min="15" max="15" width="4.140625" style="0" customWidth="1"/>
    <col min="16" max="16" width="2.140625" style="0" customWidth="1"/>
    <col min="17" max="17" width="4.00390625" style="0" customWidth="1"/>
    <col min="18" max="19" width="3.00390625" style="0" customWidth="1"/>
    <col min="20" max="20" width="3.28125" style="0" customWidth="1"/>
    <col min="21" max="21" width="16.28125" style="0" customWidth="1"/>
    <col min="22" max="22" width="26.00390625" style="0" hidden="1" customWidth="1"/>
    <col min="23" max="23" width="7.28125" style="0" hidden="1" customWidth="1"/>
    <col min="24" max="24" width="6.421875" style="0" hidden="1" customWidth="1"/>
    <col min="25" max="25" width="11.421875" style="0" hidden="1" customWidth="1"/>
    <col min="26" max="26" width="4.8515625" style="0" hidden="1" customWidth="1"/>
    <col min="27" max="27" width="2.28125" style="0" hidden="1" customWidth="1"/>
    <col min="28" max="28" width="4.8515625" style="0" hidden="1" customWidth="1"/>
    <col min="29" max="29" width="2.7109375" style="0" hidden="1" customWidth="1"/>
    <col min="30" max="30" width="4.8515625" style="0" hidden="1" customWidth="1"/>
    <col min="31" max="31" width="2.140625" style="0" hidden="1" customWidth="1"/>
    <col min="32" max="34" width="4.8515625" style="0" hidden="1" customWidth="1"/>
    <col min="35" max="35" width="2.140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  <col min="39" max="39" width="1.8515625" style="0" customWidth="1"/>
    <col min="40" max="40" width="4.8515625" style="0" customWidth="1"/>
  </cols>
  <sheetData>
    <row r="1" spans="1:40" ht="15.75" customHeight="1">
      <c r="A1" s="178"/>
      <c r="B1" s="108"/>
      <c r="C1" s="161" t="s">
        <v>46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85" t="s">
        <v>44</v>
      </c>
      <c r="V1" s="22" t="s">
        <v>4</v>
      </c>
      <c r="W1" s="23" t="s">
        <v>3</v>
      </c>
      <c r="X1" s="23" t="s">
        <v>5</v>
      </c>
      <c r="Z1" s="21">
        <f ca="1">_XLL.ALEA.ENTRE.BORNES($W$2,$X$2)*10</f>
        <v>40</v>
      </c>
      <c r="AA1" s="5" t="s">
        <v>8</v>
      </c>
      <c r="AB1" s="21">
        <f ca="1">_XLL.ALEA.ENTRE.BORNES($W$3,$X$3)*10</f>
        <v>490</v>
      </c>
      <c r="AC1" s="5"/>
      <c r="AD1" s="21"/>
      <c r="AE1" s="5"/>
      <c r="AF1" s="26"/>
      <c r="AG1" s="26"/>
      <c r="AH1" s="21">
        <f ca="1">_XLL.ALEA.ENTRE.BORNES($W$2,$X$2)*10</f>
        <v>50</v>
      </c>
      <c r="AI1" s="46" t="s">
        <v>8</v>
      </c>
      <c r="AJ1" s="21">
        <f ca="1">_XLL.ALEA.ENTRE.BORNES($W$3,$X$3)*10</f>
        <v>530</v>
      </c>
      <c r="AK1" s="5"/>
      <c r="AL1" s="21"/>
      <c r="AM1" s="5"/>
      <c r="AN1" s="26"/>
    </row>
    <row r="2" spans="1:40" ht="15" customHeight="1">
      <c r="A2" s="179"/>
      <c r="B2" s="101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186"/>
      <c r="V2" t="s">
        <v>6</v>
      </c>
      <c r="W2">
        <v>1</v>
      </c>
      <c r="X2">
        <v>9</v>
      </c>
      <c r="Z2" s="21">
        <f ca="1">_XLL.ALEA.ENTRE.BORNES($W$2,$X$2)*10</f>
        <v>20</v>
      </c>
      <c r="AA2" s="46" t="s">
        <v>8</v>
      </c>
      <c r="AB2" s="21">
        <f ca="1">_XLL.ALEA.ENTRE.BORNES($W$3,$X$3)*10</f>
        <v>380</v>
      </c>
      <c r="AC2" s="5"/>
      <c r="AD2" s="21"/>
      <c r="AE2" s="5"/>
      <c r="AF2" s="26"/>
      <c r="AG2" s="5"/>
      <c r="AH2" s="21">
        <f ca="1">_XLL.ALEA.ENTRE.BORNES($W$2,$X$2)*10</f>
        <v>60</v>
      </c>
      <c r="AI2" s="46" t="s">
        <v>8</v>
      </c>
      <c r="AJ2" s="21">
        <f ca="1">_XLL.ALEA.ENTRE.BORNES($W$3,$X$3)*10</f>
        <v>590</v>
      </c>
      <c r="AK2" s="5"/>
      <c r="AL2" s="21"/>
      <c r="AM2" s="5"/>
      <c r="AN2" s="26"/>
    </row>
    <row r="3" spans="1:40" ht="15" customHeight="1">
      <c r="A3" s="179"/>
      <c r="B3" s="21"/>
      <c r="D3" s="32"/>
      <c r="E3" s="32"/>
      <c r="F3" s="32"/>
      <c r="G3" s="32"/>
      <c r="H3" s="167" t="s">
        <v>18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87"/>
      <c r="V3" t="s">
        <v>7</v>
      </c>
      <c r="W3">
        <v>10</v>
      </c>
      <c r="X3">
        <v>75</v>
      </c>
      <c r="Z3" s="21">
        <f ca="1">_XLL.ALEA.ENTRE.BORNES($W$2,$X$2)*10</f>
        <v>80</v>
      </c>
      <c r="AA3" s="46" t="s">
        <v>8</v>
      </c>
      <c r="AB3" s="21">
        <f ca="1">_XLL.ALEA.ENTRE.BORNES($W$3,$X$3)*10</f>
        <v>460</v>
      </c>
      <c r="AC3" s="5"/>
      <c r="AD3" s="21"/>
      <c r="AE3" s="5"/>
      <c r="AF3" s="26"/>
      <c r="AG3" s="5"/>
      <c r="AH3" s="21">
        <f ca="1">_XLL.ALEA.ENTRE.BORNES($W$2,$X$2)*10</f>
        <v>50</v>
      </c>
      <c r="AI3" s="46" t="s">
        <v>8</v>
      </c>
      <c r="AJ3" s="21">
        <f ca="1">_XLL.ALEA.ENTRE.BORNES($W$3,$X$3)*10</f>
        <v>630</v>
      </c>
      <c r="AK3" s="5"/>
      <c r="AL3" s="21"/>
      <c r="AM3" s="5"/>
      <c r="AN3" s="26"/>
    </row>
    <row r="4" spans="1:40" ht="15" customHeight="1">
      <c r="A4" s="180"/>
      <c r="B4" s="101"/>
      <c r="C4" s="14"/>
      <c r="D4" s="171" t="s">
        <v>45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188"/>
      <c r="Z4" s="21">
        <f ca="1">_XLL.ALEA.ENTRE.BORNES($W$2,$X$2)*10</f>
        <v>10</v>
      </c>
      <c r="AA4" s="46" t="s">
        <v>8</v>
      </c>
      <c r="AB4" s="21">
        <f ca="1">_XLL.ALEA.ENTRE.BORNES($W$3,$X$3)*10</f>
        <v>600</v>
      </c>
      <c r="AC4" s="5"/>
      <c r="AD4" s="21"/>
      <c r="AE4" s="5"/>
      <c r="AF4" s="26"/>
      <c r="AG4" s="5"/>
      <c r="AH4" s="21">
        <f ca="1">_XLL.ALEA.ENTRE.BORNES($W$2,$X$2)*10</f>
        <v>90</v>
      </c>
      <c r="AI4" s="46" t="s">
        <v>8</v>
      </c>
      <c r="AJ4" s="21">
        <f ca="1">_XLL.ALEA.ENTRE.BORNES($W$3,$X$3)*10</f>
        <v>100</v>
      </c>
      <c r="AK4" s="5"/>
      <c r="AL4" s="21"/>
      <c r="AM4" s="5"/>
      <c r="AN4" s="26"/>
    </row>
    <row r="5" spans="1:40" ht="15">
      <c r="A5" s="174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81" t="s">
        <v>2</v>
      </c>
      <c r="Z5" s="21">
        <f ca="1">_XLL.ALEA.ENTRE.BORNES($W$2,$X$2)*10</f>
        <v>70</v>
      </c>
      <c r="AA5" s="46" t="s">
        <v>8</v>
      </c>
      <c r="AB5" s="21">
        <f ca="1">_XLL.ALEA.ENTRE.BORNES($W$3,$X$3)*10</f>
        <v>540</v>
      </c>
      <c r="AC5" s="5"/>
      <c r="AD5" s="21"/>
      <c r="AE5" s="5"/>
      <c r="AF5" s="26"/>
      <c r="AG5" s="5"/>
      <c r="AH5" s="21">
        <f ca="1">_XLL.ALEA.ENTRE.BORNES($W$2,$X$2)*10</f>
        <v>10</v>
      </c>
      <c r="AI5" s="46" t="s">
        <v>8</v>
      </c>
      <c r="AJ5" s="21">
        <f ca="1">_XLL.ALEA.ENTRE.BORNES($W$3,$X$3)*10</f>
        <v>520</v>
      </c>
      <c r="AK5" s="5"/>
      <c r="AL5" s="21"/>
      <c r="AM5" s="5"/>
      <c r="AN5" s="26"/>
    </row>
    <row r="6" spans="1:21" ht="15">
      <c r="A6" s="17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U6" s="182"/>
    </row>
    <row r="7" spans="1:21" ht="15">
      <c r="A7" s="4"/>
      <c r="B7" s="103"/>
      <c r="C7" s="5"/>
      <c r="D7" s="5"/>
      <c r="E7" s="5"/>
      <c r="F7" s="5"/>
      <c r="G7" s="5"/>
      <c r="H7" s="5"/>
      <c r="I7" s="10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/>
    </row>
    <row r="8" spans="1:21" ht="15">
      <c r="A8" s="19" t="s">
        <v>47</v>
      </c>
      <c r="B8" s="24"/>
      <c r="C8" s="24"/>
      <c r="D8" s="5"/>
      <c r="E8" s="5"/>
      <c r="F8" s="5"/>
      <c r="G8" s="5"/>
      <c r="H8" s="5"/>
      <c r="I8" s="10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8.75">
      <c r="A9" s="4"/>
      <c r="B9" s="33">
        <f ca="1">_XLL.ALEA.ENTRE.BORNES($W$2,$X$2)</f>
        <v>8</v>
      </c>
      <c r="C9" s="35" t="s">
        <v>8</v>
      </c>
      <c r="D9" s="102">
        <f ca="1">_XLL.ALEA.ENTRE.BORNES($W$3,$X$3)</f>
        <v>24</v>
      </c>
      <c r="E9" s="105" t="s">
        <v>8</v>
      </c>
      <c r="F9" s="102">
        <f ca="1">_XLL.ALEA.ENTRE.BORNES($W$2,$X$2)</f>
        <v>2</v>
      </c>
      <c r="G9" s="35" t="s">
        <v>9</v>
      </c>
      <c r="H9" s="34" t="s">
        <v>10</v>
      </c>
      <c r="I9" s="104"/>
      <c r="J9" s="34"/>
      <c r="K9" s="102">
        <f ca="1">_XLL.ALEA.ENTRE.BORNES($W$2,$X$2)</f>
        <v>8</v>
      </c>
      <c r="L9" s="105" t="s">
        <v>8</v>
      </c>
      <c r="M9" s="102">
        <f ca="1">_XLL.ALEA.ENTRE.BORNES($W$2,$X$2)</f>
        <v>2</v>
      </c>
      <c r="N9" s="35" t="s">
        <v>8</v>
      </c>
      <c r="O9" s="33">
        <f ca="1">_XLL.ALEA.ENTRE.BORNES($W$3,$X$3)</f>
        <v>44</v>
      </c>
      <c r="P9" s="105" t="s">
        <v>8</v>
      </c>
      <c r="Q9" s="102">
        <f ca="1">_XLL.ALEA.ENTRE.BORNES($W$2,$X$2)</f>
        <v>2</v>
      </c>
      <c r="R9" s="35" t="s">
        <v>9</v>
      </c>
      <c r="S9" s="34" t="s">
        <v>10</v>
      </c>
      <c r="T9" s="34"/>
      <c r="U9" s="6"/>
    </row>
    <row r="10" spans="1:21" ht="18.75">
      <c r="A10" s="4"/>
      <c r="B10" s="102">
        <f ca="1">_XLL.ALEA.ENTRE.BORNES($W$2,$X$2)</f>
        <v>7</v>
      </c>
      <c r="C10" s="35" t="s">
        <v>8</v>
      </c>
      <c r="D10" s="102">
        <f ca="1">_XLL.ALEA.ENTRE.BORNES($W$3,$X$3)</f>
        <v>12</v>
      </c>
      <c r="E10" s="105" t="s">
        <v>8</v>
      </c>
      <c r="F10" s="102">
        <f ca="1">_XLL.ALEA.ENTRE.BORNES($W$2,$X$2)</f>
        <v>4</v>
      </c>
      <c r="G10" s="35" t="s">
        <v>9</v>
      </c>
      <c r="H10" s="34" t="s">
        <v>10</v>
      </c>
      <c r="I10" s="104"/>
      <c r="J10" s="35"/>
      <c r="K10" s="102">
        <f ca="1">_XLL.ALEA.ENTRE.BORNES($W$2,$X$2)</f>
        <v>7</v>
      </c>
      <c r="L10" s="105" t="s">
        <v>8</v>
      </c>
      <c r="M10" s="102">
        <f ca="1">_XLL.ALEA.ENTRE.BORNES($W$2,$X$2)</f>
        <v>6</v>
      </c>
      <c r="N10" s="35" t="s">
        <v>8</v>
      </c>
      <c r="O10" s="102">
        <f ca="1">_XLL.ALEA.ENTRE.BORNES($W$3,$X$3)</f>
        <v>67</v>
      </c>
      <c r="P10" s="105" t="s">
        <v>8</v>
      </c>
      <c r="Q10" s="102">
        <f ca="1">_XLL.ALEA.ENTRE.BORNES($W$2,$X$2)</f>
        <v>6</v>
      </c>
      <c r="R10" s="35" t="s">
        <v>9</v>
      </c>
      <c r="S10" s="34" t="s">
        <v>10</v>
      </c>
      <c r="T10" s="35"/>
      <c r="U10" s="6"/>
    </row>
    <row r="11" spans="1:21" ht="18.75">
      <c r="A11" s="4"/>
      <c r="B11" s="102">
        <f ca="1">_XLL.ALEA.ENTRE.BORNES($W$2,$X$2)</f>
        <v>6</v>
      </c>
      <c r="C11" s="35" t="s">
        <v>8</v>
      </c>
      <c r="D11" s="102">
        <f ca="1">_XLL.ALEA.ENTRE.BORNES($W$3,$X$3)</f>
        <v>63</v>
      </c>
      <c r="E11" s="105" t="s">
        <v>8</v>
      </c>
      <c r="F11" s="102">
        <f ca="1">_XLL.ALEA.ENTRE.BORNES($W$2,$X$2)</f>
        <v>8</v>
      </c>
      <c r="G11" s="35" t="s">
        <v>9</v>
      </c>
      <c r="H11" s="34" t="s">
        <v>10</v>
      </c>
      <c r="I11" s="104"/>
      <c r="J11" s="35"/>
      <c r="K11" s="102">
        <f ca="1">_XLL.ALEA.ENTRE.BORNES($W$2,$X$2)</f>
        <v>3</v>
      </c>
      <c r="L11" s="105" t="s">
        <v>8</v>
      </c>
      <c r="M11" s="102">
        <f ca="1">_XLL.ALEA.ENTRE.BORNES($W$2,$X$2)</f>
        <v>8</v>
      </c>
      <c r="N11" s="35" t="s">
        <v>8</v>
      </c>
      <c r="O11" s="102">
        <f ca="1">_XLL.ALEA.ENTRE.BORNES($W$3,$X$3)</f>
        <v>20</v>
      </c>
      <c r="P11" s="105" t="s">
        <v>8</v>
      </c>
      <c r="Q11" s="102">
        <f ca="1">_XLL.ALEA.ENTRE.BORNES($W$2,$X$2)</f>
        <v>4</v>
      </c>
      <c r="R11" s="35" t="s">
        <v>9</v>
      </c>
      <c r="S11" s="34" t="s">
        <v>10</v>
      </c>
      <c r="T11" s="35"/>
      <c r="U11" s="6"/>
    </row>
    <row r="12" spans="1:21" ht="18.75">
      <c r="A12" s="4"/>
      <c r="B12" s="102">
        <f ca="1">_XLL.ALEA.ENTRE.BORNES($W$2,$X$2)</f>
        <v>9</v>
      </c>
      <c r="C12" s="35" t="s">
        <v>8</v>
      </c>
      <c r="D12" s="102">
        <f ca="1">_XLL.ALEA.ENTRE.BORNES($W$3,$X$3)</f>
        <v>64</v>
      </c>
      <c r="E12" s="105" t="s">
        <v>8</v>
      </c>
      <c r="F12" s="102">
        <f ca="1">_XLL.ALEA.ENTRE.BORNES($W$2,$X$2)</f>
        <v>9</v>
      </c>
      <c r="G12" s="35" t="s">
        <v>9</v>
      </c>
      <c r="H12" s="34" t="s">
        <v>10</v>
      </c>
      <c r="I12" s="104"/>
      <c r="J12" s="35"/>
      <c r="K12" s="102">
        <f ca="1">_XLL.ALEA.ENTRE.BORNES($W$2,$X$2)</f>
        <v>7</v>
      </c>
      <c r="L12" s="105" t="s">
        <v>8</v>
      </c>
      <c r="M12" s="102">
        <f ca="1">_XLL.ALEA.ENTRE.BORNES($W$2,$X$2)</f>
        <v>1</v>
      </c>
      <c r="N12" s="35" t="s">
        <v>8</v>
      </c>
      <c r="O12" s="102">
        <f ca="1">_XLL.ALEA.ENTRE.BORNES($W$3,$X$3)</f>
        <v>62</v>
      </c>
      <c r="P12" s="105" t="s">
        <v>8</v>
      </c>
      <c r="Q12" s="102">
        <f ca="1">_XLL.ALEA.ENTRE.BORNES($W$2,$X$2)</f>
        <v>6</v>
      </c>
      <c r="R12" s="35" t="s">
        <v>9</v>
      </c>
      <c r="S12" s="34" t="s">
        <v>10</v>
      </c>
      <c r="T12" s="35"/>
      <c r="U12" s="6"/>
    </row>
    <row r="13" spans="1:21" ht="18.75">
      <c r="A13" s="4"/>
      <c r="B13" s="102">
        <f ca="1">_XLL.ALEA.ENTRE.BORNES($W$2,$X$2)</f>
        <v>6</v>
      </c>
      <c r="C13" s="35" t="s">
        <v>8</v>
      </c>
      <c r="D13" s="102">
        <f ca="1">_XLL.ALEA.ENTRE.BORNES($W$3,$X$3)</f>
        <v>17</v>
      </c>
      <c r="E13" s="105" t="s">
        <v>8</v>
      </c>
      <c r="F13" s="102">
        <f ca="1">_XLL.ALEA.ENTRE.BORNES($W$2,$X$2)</f>
        <v>6</v>
      </c>
      <c r="G13" s="35" t="s">
        <v>9</v>
      </c>
      <c r="H13" s="34" t="s">
        <v>10</v>
      </c>
      <c r="I13" s="104"/>
      <c r="J13" s="35"/>
      <c r="K13" s="102">
        <f ca="1">_XLL.ALEA.ENTRE.BORNES($W$2,$X$2)</f>
        <v>2</v>
      </c>
      <c r="L13" s="105" t="s">
        <v>8</v>
      </c>
      <c r="M13" s="102">
        <f ca="1">_XLL.ALEA.ENTRE.BORNES($W$2,$X$2)</f>
        <v>8</v>
      </c>
      <c r="N13" s="35" t="s">
        <v>8</v>
      </c>
      <c r="O13" s="102">
        <f ca="1">_XLL.ALEA.ENTRE.BORNES($W$3,$X$3)</f>
        <v>15</v>
      </c>
      <c r="P13" s="105" t="s">
        <v>8</v>
      </c>
      <c r="Q13" s="102">
        <f ca="1">_XLL.ALEA.ENTRE.BORNES($W$2,$X$2)</f>
        <v>8</v>
      </c>
      <c r="R13" s="35" t="s">
        <v>9</v>
      </c>
      <c r="S13" s="34" t="s">
        <v>10</v>
      </c>
      <c r="T13" s="35"/>
      <c r="U13" s="6"/>
    </row>
    <row r="14" spans="1:21" ht="15">
      <c r="A14" s="4"/>
      <c r="B14" s="103"/>
      <c r="C14" s="5"/>
      <c r="D14" s="5"/>
      <c r="E14" s="5"/>
      <c r="F14" s="5"/>
      <c r="G14" s="5"/>
      <c r="H14" s="5"/>
      <c r="I14" s="10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5">
      <c r="A15" s="19" t="s">
        <v>48</v>
      </c>
      <c r="B15" s="24"/>
      <c r="C15" s="24"/>
      <c r="D15" s="5"/>
      <c r="E15" s="5"/>
      <c r="F15" s="5"/>
      <c r="G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5">
      <c r="A16" s="4"/>
      <c r="B16" s="103"/>
      <c r="C16" s="5"/>
      <c r="D16" s="5"/>
      <c r="E16" s="5"/>
      <c r="F16" s="5"/>
      <c r="G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40" ht="15.75" customHeight="1">
      <c r="A17" s="4"/>
      <c r="B17" s="169" t="s">
        <v>52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0"/>
      <c r="Z17" s="21">
        <f ca="1">_XLL.ALEA.ENTRE.BORNES($W$2,$X$2)*10</f>
        <v>90</v>
      </c>
      <c r="AA17" s="46" t="s">
        <v>8</v>
      </c>
      <c r="AB17" s="21">
        <f ca="1">_XLL.ALEA.ENTRE.BORNES($W$3,$X$3)*10</f>
        <v>260</v>
      </c>
      <c r="AC17" s="5"/>
      <c r="AD17" s="21"/>
      <c r="AE17" s="5"/>
      <c r="AF17" s="26"/>
      <c r="AG17" s="26"/>
      <c r="AH17" s="21">
        <f ca="1">_XLL.ALEA.ENTRE.BORNES($W$2,$X$2)*10</f>
        <v>30</v>
      </c>
      <c r="AI17" s="46" t="s">
        <v>8</v>
      </c>
      <c r="AJ17" s="21">
        <f ca="1">_XLL.ALEA.ENTRE.BORNES($W$3,$X$3)*10</f>
        <v>330</v>
      </c>
      <c r="AK17" s="5"/>
      <c r="AL17" s="21"/>
      <c r="AM17" s="5"/>
      <c r="AN17" s="26"/>
    </row>
    <row r="18" spans="1:40" ht="15.75" customHeight="1">
      <c r="A18" s="4"/>
      <c r="B18" s="169" t="s">
        <v>25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6"/>
      <c r="Z18" s="21">
        <f ca="1">_XLL.ALEA.ENTRE.BORNES($W$2,$X$2)*10</f>
        <v>80</v>
      </c>
      <c r="AA18" s="46" t="s">
        <v>8</v>
      </c>
      <c r="AB18" s="21">
        <f ca="1">_XLL.ALEA.ENTRE.BORNES($W$3,$X$3)*10</f>
        <v>400</v>
      </c>
      <c r="AC18" s="5"/>
      <c r="AD18" s="21"/>
      <c r="AE18" s="5"/>
      <c r="AF18" s="26"/>
      <c r="AG18" s="5"/>
      <c r="AH18" s="21">
        <f ca="1">_XLL.ALEA.ENTRE.BORNES($W$2,$X$2)*10</f>
        <v>50</v>
      </c>
      <c r="AI18" s="46" t="s">
        <v>8</v>
      </c>
      <c r="AJ18" s="21">
        <f ca="1">_XLL.ALEA.ENTRE.BORNES($W$3,$X$3)*10</f>
        <v>380</v>
      </c>
      <c r="AK18" s="5"/>
      <c r="AL18" s="21"/>
      <c r="AM18" s="5"/>
      <c r="AN18" s="26"/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Z19" s="21">
        <f ca="1">_XLL.ALEA.ENTRE.BORNES($W$2,$X$2)*10</f>
        <v>30</v>
      </c>
      <c r="AA19" s="46" t="s">
        <v>8</v>
      </c>
      <c r="AB19" s="21">
        <f ca="1">_XLL.ALEA.ENTRE.BORNES($W$3,$X$3)*10</f>
        <v>440</v>
      </c>
      <c r="AC19" s="5"/>
      <c r="AD19" s="21"/>
      <c r="AE19" s="5"/>
      <c r="AF19" s="26"/>
      <c r="AG19" s="5"/>
      <c r="AH19" s="21">
        <f ca="1">_XLL.ALEA.ENTRE.BORNES($W$2,$X$2)*10</f>
        <v>90</v>
      </c>
      <c r="AI19" s="46" t="s">
        <v>8</v>
      </c>
      <c r="AJ19" s="21">
        <f ca="1">_XLL.ALEA.ENTRE.BORNES($W$3,$X$3)*10</f>
        <v>260</v>
      </c>
      <c r="AK19" s="5"/>
      <c r="AL19" s="21"/>
      <c r="AM19" s="5"/>
      <c r="AN19" s="26"/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Z20" s="21">
        <f ca="1">_XLL.ALEA.ENTRE.BORNES($W$2,$X$2)*10</f>
        <v>30</v>
      </c>
      <c r="AA20" s="46" t="s">
        <v>8</v>
      </c>
      <c r="AB20" s="21">
        <f ca="1">_XLL.ALEA.ENTRE.BORNES($W$3,$X$3)*10</f>
        <v>450</v>
      </c>
      <c r="AC20" s="5"/>
      <c r="AD20" s="21"/>
      <c r="AE20" s="5"/>
      <c r="AF20" s="26"/>
      <c r="AG20" s="5"/>
      <c r="AH20" s="21">
        <f ca="1">_XLL.ALEA.ENTRE.BORNES($W$2,$X$2)*10</f>
        <v>70</v>
      </c>
      <c r="AI20" s="46" t="s">
        <v>8</v>
      </c>
      <c r="AJ20" s="21">
        <f ca="1">_XLL.ALEA.ENTRE.BORNES($W$3,$X$3)*10</f>
        <v>300</v>
      </c>
      <c r="AK20" s="5"/>
      <c r="AL20" s="21"/>
      <c r="AM20" s="5"/>
      <c r="AN20" s="26"/>
    </row>
    <row r="21" spans="1:40" ht="15">
      <c r="A21" s="174" t="s">
        <v>50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  <c r="U21" s="181" t="s">
        <v>2</v>
      </c>
      <c r="Z21" s="21">
        <f ca="1">_XLL.ALEA.ENTRE.BORNES($W$2,$X$2)*10</f>
        <v>80</v>
      </c>
      <c r="AA21" s="46" t="s">
        <v>8</v>
      </c>
      <c r="AB21" s="21">
        <f ca="1">_XLL.ALEA.ENTRE.BORNES($W$3,$X$3)*10</f>
        <v>350</v>
      </c>
      <c r="AC21" s="5"/>
      <c r="AD21" s="21"/>
      <c r="AE21" s="5"/>
      <c r="AF21" s="26"/>
      <c r="AG21" s="5"/>
      <c r="AH21" s="21">
        <f ca="1">_XLL.ALEA.ENTRE.BORNES($W$2,$X$2)*10</f>
        <v>60</v>
      </c>
      <c r="AI21" s="46" t="s">
        <v>8</v>
      </c>
      <c r="AJ21" s="21">
        <f ca="1">_XLL.ALEA.ENTRE.BORNES($W$3,$X$3)*10</f>
        <v>700</v>
      </c>
      <c r="AK21" s="5"/>
      <c r="AL21" s="21"/>
      <c r="AM21" s="5"/>
      <c r="AN21" s="26"/>
    </row>
    <row r="22" spans="1:21" ht="15">
      <c r="A22" s="15"/>
      <c r="B22" s="100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4"/>
      <c r="U22" s="182"/>
    </row>
    <row r="23" spans="1:21" ht="15">
      <c r="A23" s="12"/>
      <c r="B23" s="13"/>
      <c r="C23" s="13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"/>
    </row>
    <row r="24" spans="1:21" ht="15">
      <c r="A24" s="19" t="s">
        <v>47</v>
      </c>
      <c r="B24" s="24"/>
      <c r="C24" s="24"/>
      <c r="D24" s="5"/>
      <c r="E24" s="5"/>
      <c r="F24" s="5"/>
      <c r="G24" s="5"/>
      <c r="H24" s="5"/>
      <c r="I24" s="10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8.75">
      <c r="A25" s="4"/>
      <c r="B25" s="102">
        <f ca="1">_XLL.ALEA.ENTRE.BORNES($W$2,$X$2)</f>
        <v>6</v>
      </c>
      <c r="C25" s="105" t="s">
        <v>8</v>
      </c>
      <c r="D25" s="102">
        <f ca="1">_XLL.ALEA.ENTRE.BORNES($W$2,$X$2)</f>
        <v>4</v>
      </c>
      <c r="E25" s="105" t="s">
        <v>8</v>
      </c>
      <c r="F25" s="102">
        <f ca="1">_XLL.ALEA.ENTRE.BORNES($W$3,$X$3)</f>
        <v>31</v>
      </c>
      <c r="G25" s="105" t="s">
        <v>8</v>
      </c>
      <c r="H25" s="102">
        <f ca="1">_XLL.ALEA.ENTRE.BORNES($W$2,$X$2)</f>
        <v>8</v>
      </c>
      <c r="I25" s="105" t="s">
        <v>9</v>
      </c>
      <c r="J25" s="104" t="s">
        <v>10</v>
      </c>
      <c r="K25" s="104"/>
      <c r="M25" s="102">
        <f ca="1">_XLL.ALEA.ENTRE.BORNES($W$2,$X$2)</f>
        <v>1</v>
      </c>
      <c r="N25" s="105" t="s">
        <v>8</v>
      </c>
      <c r="O25" s="102">
        <f ca="1">_XLL.ALEA.ENTRE.BORNES($W$3,$X$3)</f>
        <v>37</v>
      </c>
      <c r="P25" s="105" t="s">
        <v>8</v>
      </c>
      <c r="Q25" s="102">
        <f ca="1">_XLL.ALEA.ENTRE.BORNES($W$2,$X$2)</f>
        <v>8</v>
      </c>
      <c r="R25" s="105" t="s">
        <v>9</v>
      </c>
      <c r="S25" s="104" t="s">
        <v>10</v>
      </c>
      <c r="T25" s="104"/>
      <c r="U25" s="6"/>
    </row>
    <row r="26" spans="1:21" ht="18.75">
      <c r="A26" s="4"/>
      <c r="B26" s="102">
        <f ca="1">_XLL.ALEA.ENTRE.BORNES($W$2,$X$2)</f>
        <v>2</v>
      </c>
      <c r="C26" s="105" t="s">
        <v>8</v>
      </c>
      <c r="D26" s="102">
        <f ca="1">_XLL.ALEA.ENTRE.BORNES($W$2,$X$2)</f>
        <v>7</v>
      </c>
      <c r="E26" s="105" t="s">
        <v>8</v>
      </c>
      <c r="F26" s="102">
        <f ca="1">_XLL.ALEA.ENTRE.BORNES($W$3,$X$3)</f>
        <v>50</v>
      </c>
      <c r="G26" s="105" t="s">
        <v>8</v>
      </c>
      <c r="H26" s="102">
        <f ca="1">_XLL.ALEA.ENTRE.BORNES($W$2,$X$2)</f>
        <v>4</v>
      </c>
      <c r="I26" s="105" t="s">
        <v>9</v>
      </c>
      <c r="J26" s="104" t="s">
        <v>10</v>
      </c>
      <c r="K26" s="105"/>
      <c r="M26" s="102">
        <f ca="1">_XLL.ALEA.ENTRE.BORNES($W$2,$X$2)</f>
        <v>2</v>
      </c>
      <c r="N26" s="105" t="s">
        <v>8</v>
      </c>
      <c r="O26" s="102">
        <f ca="1">_XLL.ALEA.ENTRE.BORNES($W$3,$X$3)</f>
        <v>27</v>
      </c>
      <c r="P26" s="105" t="s">
        <v>8</v>
      </c>
      <c r="Q26" s="102">
        <f ca="1">_XLL.ALEA.ENTRE.BORNES($W$2,$X$2)</f>
        <v>9</v>
      </c>
      <c r="R26" s="105" t="s">
        <v>9</v>
      </c>
      <c r="S26" s="104" t="s">
        <v>10</v>
      </c>
      <c r="T26" s="105"/>
      <c r="U26" s="6"/>
    </row>
    <row r="27" spans="1:21" ht="18.75">
      <c r="A27" s="4"/>
      <c r="B27" s="102">
        <f ca="1">_XLL.ALEA.ENTRE.BORNES($W$2,$X$2)</f>
        <v>5</v>
      </c>
      <c r="C27" s="105" t="s">
        <v>8</v>
      </c>
      <c r="D27" s="102">
        <f ca="1">_XLL.ALEA.ENTRE.BORNES($W$2,$X$2)</f>
        <v>4</v>
      </c>
      <c r="E27" s="105" t="s">
        <v>8</v>
      </c>
      <c r="F27" s="102">
        <f ca="1">_XLL.ALEA.ENTRE.BORNES($W$3,$X$3)</f>
        <v>74</v>
      </c>
      <c r="G27" s="105" t="s">
        <v>8</v>
      </c>
      <c r="H27" s="102">
        <f ca="1">_XLL.ALEA.ENTRE.BORNES($W$2,$X$2)</f>
        <v>5</v>
      </c>
      <c r="I27" s="105" t="s">
        <v>9</v>
      </c>
      <c r="J27" s="104" t="s">
        <v>10</v>
      </c>
      <c r="K27" s="105"/>
      <c r="M27" s="102">
        <f ca="1">_XLL.ALEA.ENTRE.BORNES($W$2,$X$2)</f>
        <v>9</v>
      </c>
      <c r="N27" s="105" t="s">
        <v>8</v>
      </c>
      <c r="O27" s="102">
        <f ca="1">_XLL.ALEA.ENTRE.BORNES($W$3,$X$3)</f>
        <v>25</v>
      </c>
      <c r="P27" s="105" t="s">
        <v>8</v>
      </c>
      <c r="Q27" s="102">
        <f ca="1">_XLL.ALEA.ENTRE.BORNES($W$2,$X$2)</f>
        <v>3</v>
      </c>
      <c r="R27" s="105" t="s">
        <v>9</v>
      </c>
      <c r="S27" s="104" t="s">
        <v>10</v>
      </c>
      <c r="T27" s="105"/>
      <c r="U27" s="6"/>
    </row>
    <row r="28" spans="1:21" ht="18.75">
      <c r="A28" s="4"/>
      <c r="B28" s="102">
        <f ca="1">_XLL.ALEA.ENTRE.BORNES($W$2,$X$2)</f>
        <v>4</v>
      </c>
      <c r="C28" s="105" t="s">
        <v>8</v>
      </c>
      <c r="D28" s="102">
        <f ca="1">_XLL.ALEA.ENTRE.BORNES($W$2,$X$2)</f>
        <v>2</v>
      </c>
      <c r="E28" s="105" t="s">
        <v>8</v>
      </c>
      <c r="F28" s="102">
        <f ca="1">_XLL.ALEA.ENTRE.BORNES($W$3,$X$3)</f>
        <v>44</v>
      </c>
      <c r="G28" s="105" t="s">
        <v>8</v>
      </c>
      <c r="H28" s="102">
        <f ca="1">_XLL.ALEA.ENTRE.BORNES($W$2,$X$2)</f>
        <v>8</v>
      </c>
      <c r="I28" s="105" t="s">
        <v>9</v>
      </c>
      <c r="J28" s="104" t="s">
        <v>10</v>
      </c>
      <c r="K28" s="105"/>
      <c r="M28" s="102">
        <f ca="1">_XLL.ALEA.ENTRE.BORNES($W$2,$X$2)</f>
        <v>6</v>
      </c>
      <c r="N28" s="105" t="s">
        <v>8</v>
      </c>
      <c r="O28" s="102">
        <f ca="1">_XLL.ALEA.ENTRE.BORNES($W$3,$X$3)</f>
        <v>60</v>
      </c>
      <c r="P28" s="105" t="s">
        <v>8</v>
      </c>
      <c r="Q28" s="102">
        <f ca="1">_XLL.ALEA.ENTRE.BORNES($W$2,$X$2)</f>
        <v>9</v>
      </c>
      <c r="R28" s="105" t="s">
        <v>9</v>
      </c>
      <c r="S28" s="104" t="s">
        <v>10</v>
      </c>
      <c r="T28" s="105"/>
      <c r="U28" s="6"/>
    </row>
    <row r="29" spans="1:21" ht="18.75">
      <c r="A29" s="4"/>
      <c r="B29" s="102">
        <f ca="1">_XLL.ALEA.ENTRE.BORNES($W$2,$X$2)</f>
        <v>4</v>
      </c>
      <c r="C29" s="105" t="s">
        <v>8</v>
      </c>
      <c r="D29" s="102">
        <f ca="1">_XLL.ALEA.ENTRE.BORNES($W$2,$X$2)</f>
        <v>6</v>
      </c>
      <c r="E29" s="105" t="s">
        <v>8</v>
      </c>
      <c r="F29" s="102">
        <f ca="1">_XLL.ALEA.ENTRE.BORNES($W$3,$X$3)</f>
        <v>20</v>
      </c>
      <c r="G29" s="105" t="s">
        <v>8</v>
      </c>
      <c r="H29" s="102">
        <f ca="1">_XLL.ALEA.ENTRE.BORNES($W$2,$X$2)</f>
        <v>6</v>
      </c>
      <c r="I29" s="105" t="s">
        <v>9</v>
      </c>
      <c r="J29" s="104" t="s">
        <v>10</v>
      </c>
      <c r="K29" s="105"/>
      <c r="M29" s="102">
        <f ca="1">_XLL.ALEA.ENTRE.BORNES($W$2,$X$2)</f>
        <v>1</v>
      </c>
      <c r="N29" s="105" t="s">
        <v>8</v>
      </c>
      <c r="O29" s="102">
        <f ca="1">_XLL.ALEA.ENTRE.BORNES($W$3,$X$3)</f>
        <v>50</v>
      </c>
      <c r="P29" s="105" t="s">
        <v>8</v>
      </c>
      <c r="Q29" s="102">
        <f ca="1">_XLL.ALEA.ENTRE.BORNES($W$2,$X$2)</f>
        <v>5</v>
      </c>
      <c r="R29" s="105" t="s">
        <v>9</v>
      </c>
      <c r="S29" s="104" t="s">
        <v>10</v>
      </c>
      <c r="T29" s="105"/>
      <c r="U29" s="6"/>
    </row>
    <row r="30" spans="1:21" ht="15">
      <c r="A30" s="4"/>
      <c r="B30" s="103"/>
      <c r="C30" s="5"/>
      <c r="D30" s="5"/>
      <c r="E30" s="5"/>
      <c r="F30" s="5"/>
      <c r="G30" s="5"/>
      <c r="H30" s="5"/>
      <c r="I30" s="10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5">
      <c r="A31" s="19" t="s">
        <v>48</v>
      </c>
      <c r="B31" s="24"/>
      <c r="C31" s="5"/>
      <c r="D31" s="5"/>
      <c r="E31" s="5"/>
      <c r="F31" s="5"/>
      <c r="G31" s="5"/>
      <c r="H31" s="5"/>
      <c r="I31" s="10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5">
      <c r="A32" s="19"/>
      <c r="B32" s="24"/>
      <c r="C32" s="24"/>
      <c r="D32" s="5"/>
      <c r="E32" s="5"/>
      <c r="F32" s="5"/>
      <c r="G32" s="5"/>
      <c r="H32" s="5"/>
      <c r="I32" s="10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8.75" customHeight="1">
      <c r="A33" s="4"/>
      <c r="B33" s="173" t="s">
        <v>53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6"/>
    </row>
    <row r="34" spans="1:21" ht="18.75" customHeight="1">
      <c r="A34" s="4"/>
      <c r="B34" s="173" t="s">
        <v>26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6"/>
    </row>
    <row r="35" spans="1:21" ht="15">
      <c r="A35" s="4"/>
      <c r="B35" s="103"/>
      <c r="C35" s="5"/>
      <c r="D35" s="5"/>
      <c r="E35" s="5"/>
      <c r="F35" s="5"/>
      <c r="G35" s="5"/>
      <c r="H35" s="5"/>
      <c r="I35" s="10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9"/>
    </row>
    <row r="36" spans="1:21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</row>
    <row r="37" spans="1:21" ht="15">
      <c r="A37" s="1"/>
      <c r="B37" s="106"/>
      <c r="C37" s="2"/>
      <c r="D37" s="2"/>
      <c r="E37" s="2"/>
      <c r="F37" s="2"/>
      <c r="G37" s="2"/>
      <c r="H37" s="2"/>
      <c r="I37" s="10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</row>
    <row r="38" spans="1:21" ht="15">
      <c r="A38" s="19" t="s">
        <v>51</v>
      </c>
      <c r="B38" s="24"/>
      <c r="C38" s="24"/>
      <c r="D38" s="5"/>
      <c r="E38" s="5"/>
      <c r="F38" s="5"/>
      <c r="G38" s="5"/>
      <c r="H38" s="5"/>
      <c r="I38" s="10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5" customHeight="1">
      <c r="A39" s="4"/>
      <c r="B39" s="103"/>
      <c r="C39" s="5"/>
      <c r="D39" s="5"/>
      <c r="E39" s="5"/>
      <c r="F39" s="5"/>
      <c r="G39" s="5"/>
      <c r="H39" s="5"/>
      <c r="I39" s="10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5">
      <c r="A40" s="4"/>
      <c r="B40" s="103"/>
      <c r="C40" s="5"/>
      <c r="D40" s="5"/>
      <c r="E40" s="5"/>
      <c r="F40" s="5"/>
      <c r="G40" s="5"/>
      <c r="H40" s="5"/>
      <c r="I40" s="10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1.25" customHeight="1">
      <c r="A41" s="4"/>
      <c r="B41" s="103"/>
      <c r="C41" s="5"/>
      <c r="D41" s="5"/>
      <c r="E41" s="5"/>
      <c r="F41" s="5"/>
      <c r="G41" s="5"/>
      <c r="H41" s="5"/>
      <c r="I41" s="10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1.25" customHeight="1">
      <c r="A42" s="4"/>
      <c r="B42" s="103"/>
      <c r="C42" s="5"/>
      <c r="D42" s="5"/>
      <c r="E42" s="5"/>
      <c r="F42" s="5"/>
      <c r="G42" s="5"/>
      <c r="H42" s="5"/>
      <c r="I42" s="10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5">
      <c r="A43" s="4"/>
      <c r="B43" s="103"/>
      <c r="C43" s="5"/>
      <c r="D43" s="5"/>
      <c r="E43" s="5"/>
      <c r="F43" s="5"/>
      <c r="G43" s="5"/>
      <c r="H43" s="5"/>
      <c r="I43" s="10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6.75" customHeight="1">
      <c r="A44" s="4"/>
      <c r="B44" s="103"/>
      <c r="C44" s="5"/>
      <c r="D44" s="5"/>
      <c r="E44" s="5"/>
      <c r="F44" s="5"/>
      <c r="G44" s="5"/>
      <c r="H44" s="5"/>
      <c r="I44" s="10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5.25" customHeight="1">
      <c r="A45" s="4"/>
      <c r="B45" s="103"/>
      <c r="C45" s="5"/>
      <c r="D45" s="5"/>
      <c r="E45" s="5"/>
      <c r="F45" s="5"/>
      <c r="G45" s="5"/>
      <c r="H45" s="5"/>
      <c r="I45" s="10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ht="24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ht="15">
      <c r="A48" s="4"/>
      <c r="B48" s="103"/>
      <c r="C48" s="5"/>
      <c r="D48" s="5"/>
      <c r="E48" s="5"/>
      <c r="F48" s="5"/>
      <c r="G48" s="5"/>
      <c r="H48" s="5"/>
      <c r="I48" s="10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</sheetData>
  <sheetProtection/>
  <mergeCells count="15">
    <mergeCell ref="B34:T34"/>
    <mergeCell ref="A5:T5"/>
    <mergeCell ref="A6:T6"/>
    <mergeCell ref="A1:A4"/>
    <mergeCell ref="U5:U6"/>
    <mergeCell ref="U21:U22"/>
    <mergeCell ref="A21:T21"/>
    <mergeCell ref="C22:T22"/>
    <mergeCell ref="U1:U4"/>
    <mergeCell ref="C1:T2"/>
    <mergeCell ref="H3:T3"/>
    <mergeCell ref="B17:U17"/>
    <mergeCell ref="D4:T4"/>
    <mergeCell ref="B18:T18"/>
    <mergeCell ref="B33:T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50"/>
  <sheetViews>
    <sheetView zoomScalePageLayoutView="0" workbookViewId="0" topLeftCell="A10">
      <selection activeCell="B17" sqref="B17:S1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5.57421875" style="0" customWidth="1"/>
    <col min="8" max="8" width="4.28125" style="0" customWidth="1"/>
    <col min="9" max="9" width="4.8515625" style="0" customWidth="1"/>
    <col min="10" max="10" width="2.281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5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customWidth="1"/>
  </cols>
  <sheetData>
    <row r="1" spans="1:22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99</v>
      </c>
      <c r="T1" s="22" t="s">
        <v>4</v>
      </c>
      <c r="U1" s="23" t="s">
        <v>3</v>
      </c>
      <c r="V1" s="23" t="s">
        <v>5</v>
      </c>
    </row>
    <row r="2" spans="1:22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99</v>
      </c>
    </row>
    <row r="3" spans="1:22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5</v>
      </c>
      <c r="V3" s="21">
        <v>30</v>
      </c>
    </row>
    <row r="4" spans="1:19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</row>
    <row r="5" spans="1:19" ht="20.25" customHeight="1">
      <c r="A5" s="189" t="s">
        <v>100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</row>
    <row r="6" spans="1:19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141"/>
      <c r="D9" s="142"/>
      <c r="E9" s="140" t="s">
        <v>102</v>
      </c>
      <c r="F9" s="33"/>
      <c r="G9" s="34">
        <f ca="1">_XLL.ALEA.ENTRE.BORNES($U$2,$V$2)*2</f>
        <v>28</v>
      </c>
      <c r="H9" s="35" t="s">
        <v>9</v>
      </c>
      <c r="I9" s="34" t="s">
        <v>10</v>
      </c>
      <c r="J9" s="34"/>
      <c r="K9" s="33"/>
      <c r="L9" s="35"/>
      <c r="M9" s="140" t="s">
        <v>103</v>
      </c>
      <c r="N9" s="33"/>
      <c r="O9" s="34">
        <f ca="1">_XLL.ALEA.ENTRE.BORNES($U$3,$V$3)*4</f>
        <v>100</v>
      </c>
      <c r="P9" s="35" t="s">
        <v>9</v>
      </c>
      <c r="Q9" s="34" t="s">
        <v>10</v>
      </c>
      <c r="R9" s="26"/>
      <c r="S9" s="43"/>
    </row>
    <row r="10" spans="1:19" ht="18.75">
      <c r="A10" s="42"/>
      <c r="B10" s="5"/>
      <c r="C10" s="141"/>
      <c r="D10" s="141"/>
      <c r="E10" s="140" t="s">
        <v>102</v>
      </c>
      <c r="F10" s="33"/>
      <c r="G10" s="34">
        <f ca="1">_XLL.ALEA.ENTRE.BORNES($U$2,$V$2)*2</f>
        <v>106</v>
      </c>
      <c r="H10" s="35" t="s">
        <v>9</v>
      </c>
      <c r="I10" s="34" t="s">
        <v>10</v>
      </c>
      <c r="J10" s="35"/>
      <c r="K10" s="33"/>
      <c r="L10" s="35"/>
      <c r="M10" s="140" t="s">
        <v>103</v>
      </c>
      <c r="N10" s="33"/>
      <c r="O10" s="110">
        <f ca="1">_XLL.ALEA.ENTRE.BORNES($U$3,$V$3)*4</f>
        <v>88</v>
      </c>
      <c r="P10" s="35" t="s">
        <v>9</v>
      </c>
      <c r="Q10" s="34" t="s">
        <v>10</v>
      </c>
      <c r="R10" s="5"/>
      <c r="S10" s="43"/>
    </row>
    <row r="11" spans="1:19" ht="18.75">
      <c r="A11" s="42"/>
      <c r="B11" s="5"/>
      <c r="C11" s="141"/>
      <c r="D11" s="141"/>
      <c r="E11" s="140" t="s">
        <v>102</v>
      </c>
      <c r="F11" s="33"/>
      <c r="G11" s="34">
        <f ca="1">_XLL.ALEA.ENTRE.BORNES($U$2,$V$2)*2</f>
        <v>166</v>
      </c>
      <c r="H11" s="35" t="s">
        <v>9</v>
      </c>
      <c r="I11" s="34" t="s">
        <v>10</v>
      </c>
      <c r="J11" s="35"/>
      <c r="K11" s="33"/>
      <c r="L11" s="35"/>
      <c r="M11" s="140" t="s">
        <v>103</v>
      </c>
      <c r="N11" s="33"/>
      <c r="O11" s="110">
        <f ca="1">_XLL.ALEA.ENTRE.BORNES($U$3,$V$3)*4</f>
        <v>68</v>
      </c>
      <c r="P11" s="35" t="s">
        <v>9</v>
      </c>
      <c r="Q11" s="34" t="s">
        <v>10</v>
      </c>
      <c r="R11" s="5"/>
      <c r="S11" s="43"/>
    </row>
    <row r="12" spans="1:19" ht="18.75">
      <c r="A12" s="42"/>
      <c r="B12" s="5"/>
      <c r="C12" s="211" t="s">
        <v>102</v>
      </c>
      <c r="D12" s="211"/>
      <c r="E12" s="211"/>
      <c r="F12" s="211"/>
      <c r="G12" s="34">
        <f ca="1">_XLL.ALEA.ENTRE.BORNES($U$2,$V$2)*2</f>
        <v>192</v>
      </c>
      <c r="H12" s="35" t="s">
        <v>9</v>
      </c>
      <c r="I12" s="34" t="s">
        <v>10</v>
      </c>
      <c r="J12" s="35"/>
      <c r="K12" s="33"/>
      <c r="L12" s="35"/>
      <c r="M12" s="140" t="s">
        <v>103</v>
      </c>
      <c r="N12" s="33"/>
      <c r="O12" s="110">
        <f ca="1">_XLL.ALEA.ENTRE.BORNES($U$3,$V$3)*4</f>
        <v>92</v>
      </c>
      <c r="P12" s="35" t="s">
        <v>9</v>
      </c>
      <c r="Q12" s="34" t="s">
        <v>10</v>
      </c>
      <c r="R12" s="5"/>
      <c r="S12" s="43"/>
    </row>
    <row r="13" spans="1:19" ht="18.75">
      <c r="A13" s="42"/>
      <c r="B13" s="5"/>
      <c r="C13" s="141"/>
      <c r="D13" s="141"/>
      <c r="E13" s="140" t="s">
        <v>102</v>
      </c>
      <c r="F13" s="33"/>
      <c r="G13" s="34">
        <f ca="1">_XLL.ALEA.ENTRE.BORNES($U$2,$V$2)*2</f>
        <v>32</v>
      </c>
      <c r="H13" s="35" t="s">
        <v>9</v>
      </c>
      <c r="I13" s="34" t="s">
        <v>10</v>
      </c>
      <c r="J13" s="35"/>
      <c r="K13" s="33"/>
      <c r="L13" s="35"/>
      <c r="M13" s="140" t="s">
        <v>103</v>
      </c>
      <c r="N13" s="33"/>
      <c r="O13" s="110">
        <f ca="1">_XLL.ALEA.ENTRE.BORNES($U$3,$V$3)*4</f>
        <v>68</v>
      </c>
      <c r="P13" s="35" t="s">
        <v>9</v>
      </c>
      <c r="Q13" s="34" t="s">
        <v>10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1.25" customHeight="1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20.25" customHeight="1">
      <c r="A17" s="42"/>
      <c r="B17" s="209" t="s">
        <v>105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10"/>
    </row>
    <row r="18" spans="1:19" ht="19.5" customHeight="1">
      <c r="A18" s="49"/>
      <c r="B18" s="209" t="s">
        <v>34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47"/>
      <c r="R18" s="47"/>
      <c r="S18" s="48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89" t="s">
        <v>101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140" t="s">
        <v>102</v>
      </c>
      <c r="F25" s="33"/>
      <c r="G25" s="34">
        <f ca="1">_XLL.ALEA.ENTRE.BORNES($U$2,$V$2)*2</f>
        <v>94</v>
      </c>
      <c r="H25" s="35" t="s">
        <v>9</v>
      </c>
      <c r="I25" s="34" t="s">
        <v>10</v>
      </c>
      <c r="J25" s="34"/>
      <c r="K25" s="33"/>
      <c r="L25" s="35"/>
      <c r="M25" s="140" t="s">
        <v>103</v>
      </c>
      <c r="N25" s="33"/>
      <c r="O25" s="110">
        <f ca="1">_XLL.ALEA.ENTRE.BORNES($U$3,$V$3)*4</f>
        <v>36</v>
      </c>
      <c r="P25" s="35" t="s">
        <v>9</v>
      </c>
      <c r="Q25" s="34" t="s">
        <v>10</v>
      </c>
      <c r="S25" s="43"/>
    </row>
    <row r="26" spans="1:19" ht="18.75">
      <c r="A26" s="42"/>
      <c r="B26" s="5"/>
      <c r="C26" s="21"/>
      <c r="D26" s="35"/>
      <c r="E26" s="140" t="s">
        <v>102</v>
      </c>
      <c r="F26" s="33"/>
      <c r="G26" s="34">
        <f ca="1">_XLL.ALEA.ENTRE.BORNES($U$2,$V$2)*2</f>
        <v>102</v>
      </c>
      <c r="H26" s="35" t="s">
        <v>9</v>
      </c>
      <c r="I26" s="34" t="s">
        <v>10</v>
      </c>
      <c r="J26" s="35"/>
      <c r="K26" s="33"/>
      <c r="L26" s="35"/>
      <c r="M26" s="140" t="s">
        <v>103</v>
      </c>
      <c r="N26" s="33"/>
      <c r="O26" s="110">
        <f ca="1">_XLL.ALEA.ENTRE.BORNES($U$3,$V$3)*4</f>
        <v>96</v>
      </c>
      <c r="P26" s="35" t="s">
        <v>9</v>
      </c>
      <c r="Q26" s="34" t="s">
        <v>10</v>
      </c>
      <c r="S26" s="43"/>
    </row>
    <row r="27" spans="1:19" ht="18.75">
      <c r="A27" s="42"/>
      <c r="B27" s="5"/>
      <c r="C27" s="21"/>
      <c r="D27" s="35"/>
      <c r="E27" s="140" t="s">
        <v>102</v>
      </c>
      <c r="F27" s="33"/>
      <c r="G27" s="34">
        <f ca="1">_XLL.ALEA.ENTRE.BORNES($U$2,$V$2)*2</f>
        <v>152</v>
      </c>
      <c r="H27" s="35" t="s">
        <v>9</v>
      </c>
      <c r="I27" s="34" t="s">
        <v>10</v>
      </c>
      <c r="J27" s="35"/>
      <c r="K27" s="33"/>
      <c r="L27" s="35"/>
      <c r="M27" s="140" t="s">
        <v>103</v>
      </c>
      <c r="N27" s="33"/>
      <c r="O27" s="110">
        <f ca="1">_XLL.ALEA.ENTRE.BORNES($U$3,$V$3)*4</f>
        <v>60</v>
      </c>
      <c r="P27" s="35" t="s">
        <v>9</v>
      </c>
      <c r="Q27" s="34" t="s">
        <v>10</v>
      </c>
      <c r="S27" s="43"/>
    </row>
    <row r="28" spans="1:19" ht="18.75">
      <c r="A28" s="42"/>
      <c r="B28" s="5"/>
      <c r="C28" s="21"/>
      <c r="D28" s="35"/>
      <c r="E28" s="140" t="s">
        <v>102</v>
      </c>
      <c r="F28" s="33"/>
      <c r="G28" s="34">
        <f ca="1">_XLL.ALEA.ENTRE.BORNES($U$2,$V$2)*2</f>
        <v>74</v>
      </c>
      <c r="H28" s="35" t="s">
        <v>9</v>
      </c>
      <c r="I28" s="34" t="s">
        <v>10</v>
      </c>
      <c r="J28" s="35"/>
      <c r="K28" s="33"/>
      <c r="L28" s="35"/>
      <c r="M28" s="140" t="s">
        <v>103</v>
      </c>
      <c r="N28" s="33"/>
      <c r="O28" s="110">
        <f ca="1">_XLL.ALEA.ENTRE.BORNES($U$3,$V$3)*4</f>
        <v>112</v>
      </c>
      <c r="P28" s="35" t="s">
        <v>9</v>
      </c>
      <c r="Q28" s="34" t="s">
        <v>10</v>
      </c>
      <c r="S28" s="43"/>
    </row>
    <row r="29" spans="1:19" ht="18.75">
      <c r="A29" s="42"/>
      <c r="B29" s="5"/>
      <c r="C29" s="21"/>
      <c r="D29" s="35"/>
      <c r="E29" s="140" t="s">
        <v>102</v>
      </c>
      <c r="F29" s="33"/>
      <c r="G29" s="34">
        <f ca="1">_XLL.ALEA.ENTRE.BORNES($U$2,$V$2)*2</f>
        <v>64</v>
      </c>
      <c r="H29" s="35" t="s">
        <v>9</v>
      </c>
      <c r="I29" s="34" t="s">
        <v>10</v>
      </c>
      <c r="J29" s="35"/>
      <c r="K29" s="33"/>
      <c r="L29" s="35"/>
      <c r="M29" s="140" t="s">
        <v>103</v>
      </c>
      <c r="N29" s="33"/>
      <c r="O29" s="110">
        <f ca="1">_XLL.ALEA.ENTRE.BORNES($U$3,$V$3)*4</f>
        <v>76</v>
      </c>
      <c r="P29" s="35" t="s">
        <v>9</v>
      </c>
      <c r="Q29" s="34" t="s">
        <v>10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99" t="s">
        <v>104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31"/>
    </row>
    <row r="34" spans="1:19" ht="15">
      <c r="A34" s="42"/>
      <c r="B34" s="5"/>
      <c r="C34" s="44"/>
      <c r="D34" s="44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31"/>
    </row>
    <row r="35" spans="1:19" ht="7.5" customHeight="1">
      <c r="A35" s="42"/>
      <c r="B35" s="5"/>
      <c r="C35" s="5"/>
      <c r="D35" s="5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S5:S6"/>
    <mergeCell ref="B18:P18"/>
    <mergeCell ref="E33:R35"/>
    <mergeCell ref="A21:R22"/>
    <mergeCell ref="B17:S17"/>
    <mergeCell ref="A1:A4"/>
    <mergeCell ref="B1:R2"/>
    <mergeCell ref="S1:S4"/>
    <mergeCell ref="C4:R4"/>
    <mergeCell ref="C12:F12"/>
    <mergeCell ref="A5:R6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O50"/>
  <sheetViews>
    <sheetView zoomScalePageLayoutView="0" workbookViewId="0" topLeftCell="A19">
      <selection activeCell="H40" sqref="H4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421875" style="0" customWidth="1"/>
    <col min="4" max="4" width="1.1484375" style="0" hidden="1" customWidth="1"/>
    <col min="5" max="5" width="7.00390625" style="0" customWidth="1"/>
    <col min="6" max="6" width="1.8515625" style="0" customWidth="1"/>
    <col min="7" max="7" width="6.8515625" style="0" customWidth="1"/>
    <col min="8" max="8" width="3.140625" style="0" customWidth="1"/>
    <col min="9" max="9" width="5.421875" style="0" customWidth="1"/>
    <col min="10" max="10" width="1.1484375" style="0" customWidth="1"/>
    <col min="11" max="11" width="2.8515625" style="0" customWidth="1"/>
    <col min="12" max="12" width="2.140625" style="0" hidden="1" customWidth="1"/>
    <col min="13" max="13" width="6.8515625" style="0" customWidth="1"/>
    <col min="14" max="14" width="1.7109375" style="0" customWidth="1"/>
    <col min="15" max="15" width="6.8515625" style="0" customWidth="1"/>
    <col min="16" max="16" width="2.574218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  <col min="37" max="41" width="0" style="0" hidden="1" customWidth="1"/>
  </cols>
  <sheetData>
    <row r="1" spans="1:41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184</v>
      </c>
      <c r="T1" s="22" t="s">
        <v>4</v>
      </c>
      <c r="U1" s="23" t="s">
        <v>3</v>
      </c>
      <c r="V1" s="23" t="s">
        <v>5</v>
      </c>
      <c r="X1" s="21">
        <f ca="1">10*INT((_XLL.ALEA.ENTRE.BORNES($U$3,$V$3)/10)*10)+_XLL.ALEA.ENTRE.BORNES($U$3,$V$3)</f>
        <v>64</v>
      </c>
      <c r="Y1" s="50" t="s">
        <v>8</v>
      </c>
      <c r="Z1" s="21">
        <f ca="1">_XLL.ALEA.ENTRE.BORNES($U$2,$V$2)</f>
        <v>90</v>
      </c>
      <c r="AA1" s="50" t="s">
        <v>9</v>
      </c>
      <c r="AB1" s="26" t="s">
        <v>10</v>
      </c>
      <c r="AC1" s="26"/>
      <c r="AD1" s="21"/>
      <c r="AE1" s="50"/>
      <c r="AF1" s="21">
        <f ca="1">10*INT((_XLL.ALEA.ENTRE.BORNES($U$3,$V$3)/10)*10)+_XLL.ALEA.ENTRE.BORNES($U$3,$V$3)</f>
        <v>69</v>
      </c>
      <c r="AG1" s="50" t="s">
        <v>8</v>
      </c>
      <c r="AH1" s="21">
        <f ca="1">_XLL.ALEA.ENTRE.BORNES($U$2,$V$2)</f>
        <v>38</v>
      </c>
      <c r="AI1" s="50" t="s">
        <v>9</v>
      </c>
      <c r="AJ1" s="26" t="s">
        <v>10</v>
      </c>
      <c r="AK1">
        <f ca="1">_XLL.ALEA.ENTRE.BORNES($U$3,$V$3)</f>
        <v>5</v>
      </c>
      <c r="AL1">
        <f ca="1">_XLL.ALEA.ENTRE.BORNES($U$3,$V$3)</f>
        <v>3</v>
      </c>
      <c r="AM1">
        <f ca="1">CHOOSE(AL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339</v>
      </c>
      <c r="AN1">
        <f ca="1">CHOOSE(AK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25</v>
      </c>
      <c r="AO1">
        <f ca="1">_XLL.ALEA.ENTRE.BORNES($U$3,$V$3)</f>
        <v>9</v>
      </c>
    </row>
    <row r="2" spans="1:40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99</v>
      </c>
      <c r="X2" s="21">
        <f ca="1">10*INT((_XLL.ALEA.ENTRE.BORNES($U$3,$V$3)/10)*10)+_XLL.ALEA.ENTRE.BORNES($U$3,$V$3)</f>
        <v>33</v>
      </c>
      <c r="Y2" s="50" t="s">
        <v>8</v>
      </c>
      <c r="Z2" s="21">
        <f ca="1">_XLL.ALEA.ENTRE.BORNES($U$2,$V$2)</f>
        <v>50</v>
      </c>
      <c r="AA2" s="50" t="s">
        <v>9</v>
      </c>
      <c r="AB2" s="26" t="s">
        <v>10</v>
      </c>
      <c r="AC2" s="50"/>
      <c r="AD2" s="21"/>
      <c r="AE2" s="50"/>
      <c r="AF2" s="21">
        <f ca="1">10*INT((_XLL.ALEA.ENTRE.BORNES($U$3,$V$3)/10)*10)+_XLL.ALEA.ENTRE.BORNES($U$3,$V$3)</f>
        <v>47</v>
      </c>
      <c r="AG2" s="50" t="s">
        <v>8</v>
      </c>
      <c r="AH2" s="21">
        <f ca="1">_XLL.ALEA.ENTRE.BORNES($U$2,$V$2)</f>
        <v>71</v>
      </c>
      <c r="AI2" s="50" t="s">
        <v>9</v>
      </c>
      <c r="AJ2" s="26" t="s">
        <v>10</v>
      </c>
      <c r="AK2">
        <f aca="true" ca="1" t="shared" si="0" ref="AK2:AK20">_XLL.ALEA.ENTRE.BORNES($U$3,$V$3)</f>
        <v>8</v>
      </c>
      <c r="AL2">
        <f aca="true" ca="1" t="shared" si="1" ref="AL2:AL20">_XLL.ALEA.ENTRE.BORNES($U$3,$V$3)</f>
        <v>6</v>
      </c>
      <c r="AM2">
        <f aca="true" ca="1" t="shared" si="2" ref="AM2:AM20">CHOOSE(AL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704</v>
      </c>
      <c r="AN2">
        <f aca="true" ca="1" t="shared" si="3" ref="AN2:AN20">CHOOSE(AK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23</v>
      </c>
    </row>
    <row r="3" spans="1:40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9</v>
      </c>
      <c r="X3" s="21">
        <f ca="1">10*INT((_XLL.ALEA.ENTRE.BORNES($U$3,$V$3)/10)*10)+_XLL.ALEA.ENTRE.BORNES($U$3,$V$3)</f>
        <v>26</v>
      </c>
      <c r="Y3" s="50" t="s">
        <v>8</v>
      </c>
      <c r="Z3" s="21">
        <f ca="1">_XLL.ALEA.ENTRE.BORNES($U$2,$V$2)</f>
        <v>52</v>
      </c>
      <c r="AA3" s="50" t="s">
        <v>9</v>
      </c>
      <c r="AB3" s="26" t="s">
        <v>10</v>
      </c>
      <c r="AC3" s="50"/>
      <c r="AD3" s="21"/>
      <c r="AE3" s="50"/>
      <c r="AF3" s="21">
        <f ca="1">10*INT((_XLL.ALEA.ENTRE.BORNES($U$3,$V$3)/10)*10)+_XLL.ALEA.ENTRE.BORNES($U$3,$V$3)</f>
        <v>34</v>
      </c>
      <c r="AG3" s="50" t="s">
        <v>8</v>
      </c>
      <c r="AH3" s="21">
        <f ca="1">_XLL.ALEA.ENTRE.BORNES($U$2,$V$2)</f>
        <v>14</v>
      </c>
      <c r="AI3" s="50" t="s">
        <v>9</v>
      </c>
      <c r="AJ3" s="26" t="s">
        <v>10</v>
      </c>
      <c r="AK3">
        <f ca="1" t="shared" si="0"/>
        <v>9</v>
      </c>
      <c r="AL3">
        <f ca="1" t="shared" si="1"/>
        <v>7</v>
      </c>
      <c r="AM3">
        <f ca="1" t="shared" si="2"/>
        <v>2459</v>
      </c>
      <c r="AN3">
        <f ca="1" t="shared" si="3"/>
        <v>981</v>
      </c>
    </row>
    <row r="4" spans="1:40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10</v>
      </c>
      <c r="V4">
        <v>99</v>
      </c>
      <c r="X4" s="21">
        <f ca="1">10*INT((_XLL.ALEA.ENTRE.BORNES($U$3,$V$3)/10)*10)+_XLL.ALEA.ENTRE.BORNES($U$3,$V$3)</f>
        <v>43</v>
      </c>
      <c r="Y4" s="50" t="s">
        <v>8</v>
      </c>
      <c r="Z4" s="21">
        <f ca="1">_XLL.ALEA.ENTRE.BORNES($U$2,$V$2)</f>
        <v>20</v>
      </c>
      <c r="AA4" s="50" t="s">
        <v>9</v>
      </c>
      <c r="AB4" s="26" t="s">
        <v>10</v>
      </c>
      <c r="AC4" s="50"/>
      <c r="AD4" s="21"/>
      <c r="AE4" s="50"/>
      <c r="AF4" s="21">
        <f ca="1">10*INT((_XLL.ALEA.ENTRE.BORNES($U$3,$V$3)/10)*10)+_XLL.ALEA.ENTRE.BORNES($U$3,$V$3)</f>
        <v>16</v>
      </c>
      <c r="AG4" s="50" t="s">
        <v>8</v>
      </c>
      <c r="AH4" s="21">
        <f ca="1">_XLL.ALEA.ENTRE.BORNES($U$2,$V$2)</f>
        <v>25</v>
      </c>
      <c r="AI4" s="50" t="s">
        <v>9</v>
      </c>
      <c r="AJ4" s="26" t="s">
        <v>10</v>
      </c>
      <c r="AK4">
        <f ca="1" t="shared" si="0"/>
        <v>3</v>
      </c>
      <c r="AL4">
        <f ca="1" t="shared" si="1"/>
        <v>2</v>
      </c>
      <c r="AM4">
        <f ca="1" t="shared" si="2"/>
        <v>66</v>
      </c>
      <c r="AN4">
        <f ca="1" t="shared" si="3"/>
        <v>344</v>
      </c>
    </row>
    <row r="5" spans="1:40" ht="20.25" customHeight="1">
      <c r="A5" s="189" t="s">
        <v>185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U5">
        <v>100</v>
      </c>
      <c r="V5">
        <v>999</v>
      </c>
      <c r="X5" s="21">
        <f ca="1">10*INT((_XLL.ALEA.ENTRE.BORNES($U$3,$V$3)/10)*10)+_XLL.ALEA.ENTRE.BORNES($U$3,$V$3)</f>
        <v>91</v>
      </c>
      <c r="Y5" s="50" t="s">
        <v>8</v>
      </c>
      <c r="Z5" s="21">
        <f ca="1">_XLL.ALEA.ENTRE.BORNES($U$2,$V$2)</f>
        <v>16</v>
      </c>
      <c r="AA5" s="50" t="s">
        <v>9</v>
      </c>
      <c r="AB5" s="26" t="s">
        <v>10</v>
      </c>
      <c r="AC5" s="50"/>
      <c r="AD5" s="21"/>
      <c r="AE5" s="50"/>
      <c r="AF5" s="21">
        <f ca="1">10*INT((_XLL.ALEA.ENTRE.BORNES($U$3,$V$3)/10)*10)+_XLL.ALEA.ENTRE.BORNES($U$3,$V$3)</f>
        <v>99</v>
      </c>
      <c r="AG5" s="50" t="s">
        <v>8</v>
      </c>
      <c r="AH5" s="21">
        <f ca="1">_XLL.ALEA.ENTRE.BORNES($U$2,$V$2)</f>
        <v>77</v>
      </c>
      <c r="AI5" s="50" t="s">
        <v>9</v>
      </c>
      <c r="AJ5" s="26" t="s">
        <v>10</v>
      </c>
      <c r="AK5">
        <f ca="1" t="shared" si="0"/>
        <v>2</v>
      </c>
      <c r="AL5">
        <f ca="1" t="shared" si="1"/>
        <v>4</v>
      </c>
      <c r="AM5">
        <f ca="1" t="shared" si="2"/>
        <v>7589</v>
      </c>
      <c r="AN5">
        <f ca="1" t="shared" si="3"/>
        <v>40</v>
      </c>
    </row>
    <row r="6" spans="1:40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U6">
        <v>1000</v>
      </c>
      <c r="V6">
        <v>9999</v>
      </c>
      <c r="AK6">
        <f ca="1" t="shared" si="0"/>
        <v>1</v>
      </c>
      <c r="AL6">
        <f ca="1" t="shared" si="1"/>
        <v>9</v>
      </c>
      <c r="AM6">
        <f ca="1" t="shared" si="2"/>
        <v>505</v>
      </c>
      <c r="AN6">
        <f ca="1" t="shared" si="3"/>
        <v>2026</v>
      </c>
    </row>
    <row r="7" spans="1:4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AK7">
        <f ca="1" t="shared" si="0"/>
        <v>1</v>
      </c>
      <c r="AL7">
        <f ca="1" t="shared" si="1"/>
        <v>6</v>
      </c>
      <c r="AM7">
        <f ca="1" t="shared" si="2"/>
        <v>137</v>
      </c>
      <c r="AN7">
        <f ca="1" t="shared" si="3"/>
        <v>5174</v>
      </c>
    </row>
    <row r="8" spans="1:40" ht="15">
      <c r="A8" s="212" t="s">
        <v>47</v>
      </c>
      <c r="B8" s="21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K8">
        <f ca="1" t="shared" si="0"/>
        <v>6</v>
      </c>
      <c r="AL8">
        <f ca="1" t="shared" si="1"/>
        <v>9</v>
      </c>
      <c r="AM8">
        <f ca="1" t="shared" si="2"/>
        <v>297</v>
      </c>
      <c r="AN8">
        <f ca="1" t="shared" si="3"/>
        <v>114</v>
      </c>
    </row>
    <row r="9" spans="1:40" ht="18.75">
      <c r="A9" s="42"/>
      <c r="B9" s="26"/>
      <c r="C9" s="21"/>
      <c r="D9" s="5"/>
      <c r="E9" s="52">
        <f>AM1</f>
        <v>339</v>
      </c>
      <c r="F9" s="35" t="s">
        <v>8</v>
      </c>
      <c r="G9" s="109">
        <f>AM11</f>
        <v>3615</v>
      </c>
      <c r="H9" s="35" t="s">
        <v>9</v>
      </c>
      <c r="I9" s="34" t="s">
        <v>10</v>
      </c>
      <c r="J9" s="34"/>
      <c r="K9" s="52"/>
      <c r="L9" s="35"/>
      <c r="M9" s="52">
        <f>AM6</f>
        <v>505</v>
      </c>
      <c r="N9" s="35" t="s">
        <v>8</v>
      </c>
      <c r="O9" s="52">
        <f>AM16</f>
        <v>97</v>
      </c>
      <c r="P9" s="35" t="s">
        <v>9</v>
      </c>
      <c r="Q9" s="34" t="s">
        <v>10</v>
      </c>
      <c r="R9" s="26"/>
      <c r="S9" s="43"/>
      <c r="AK9">
        <f ca="1" t="shared" si="0"/>
        <v>5</v>
      </c>
      <c r="AL9">
        <f ca="1" t="shared" si="1"/>
        <v>1</v>
      </c>
      <c r="AM9">
        <f ca="1" t="shared" si="2"/>
        <v>2665</v>
      </c>
      <c r="AN9">
        <f ca="1" t="shared" si="3"/>
        <v>52</v>
      </c>
    </row>
    <row r="10" spans="1:40" ht="18.75">
      <c r="A10" s="42"/>
      <c r="B10" s="5"/>
      <c r="C10" s="21"/>
      <c r="D10" s="5"/>
      <c r="E10" s="109">
        <f>AM2</f>
        <v>704</v>
      </c>
      <c r="F10" s="35" t="s">
        <v>8</v>
      </c>
      <c r="G10" s="109">
        <f>AM12</f>
        <v>576</v>
      </c>
      <c r="H10" s="35" t="s">
        <v>9</v>
      </c>
      <c r="I10" s="34" t="s">
        <v>10</v>
      </c>
      <c r="J10" s="35"/>
      <c r="K10" s="52"/>
      <c r="L10" s="35"/>
      <c r="M10" s="109">
        <f>AM7</f>
        <v>137</v>
      </c>
      <c r="N10" s="35" t="s">
        <v>8</v>
      </c>
      <c r="O10" s="109">
        <f>AM17</f>
        <v>346</v>
      </c>
      <c r="P10" s="35" t="s">
        <v>9</v>
      </c>
      <c r="Q10" s="34" t="s">
        <v>10</v>
      </c>
      <c r="R10" s="5"/>
      <c r="S10" s="43"/>
      <c r="AK10">
        <f ca="1" t="shared" si="0"/>
        <v>5</v>
      </c>
      <c r="AL10">
        <f ca="1" t="shared" si="1"/>
        <v>9</v>
      </c>
      <c r="AM10">
        <f ca="1" t="shared" si="2"/>
        <v>683</v>
      </c>
      <c r="AN10">
        <f ca="1" t="shared" si="3"/>
        <v>92</v>
      </c>
    </row>
    <row r="11" spans="1:40" ht="18.75">
      <c r="A11" s="42"/>
      <c r="B11" s="5"/>
      <c r="C11" s="21"/>
      <c r="D11" s="5"/>
      <c r="E11" s="109">
        <f>AM3</f>
        <v>2459</v>
      </c>
      <c r="F11" s="35" t="s">
        <v>8</v>
      </c>
      <c r="G11" s="109">
        <f>AM13</f>
        <v>643</v>
      </c>
      <c r="H11" s="35" t="s">
        <v>9</v>
      </c>
      <c r="I11" s="34" t="s">
        <v>10</v>
      </c>
      <c r="J11" s="35"/>
      <c r="K11" s="52"/>
      <c r="L11" s="35"/>
      <c r="M11" s="109">
        <f>AM8</f>
        <v>297</v>
      </c>
      <c r="N11" s="35" t="s">
        <v>8</v>
      </c>
      <c r="O11" s="109">
        <f>AM18</f>
        <v>29</v>
      </c>
      <c r="P11" s="35" t="s">
        <v>9</v>
      </c>
      <c r="Q11" s="34" t="s">
        <v>10</v>
      </c>
      <c r="R11" s="5"/>
      <c r="S11" s="43"/>
      <c r="AK11">
        <f ca="1" t="shared" si="0"/>
        <v>1</v>
      </c>
      <c r="AL11">
        <f ca="1" t="shared" si="1"/>
        <v>7</v>
      </c>
      <c r="AM11">
        <f ca="1" t="shared" si="2"/>
        <v>3615</v>
      </c>
      <c r="AN11">
        <f ca="1" t="shared" si="3"/>
        <v>6686</v>
      </c>
    </row>
    <row r="12" spans="1:40" ht="18.75">
      <c r="A12" s="42"/>
      <c r="B12" s="5"/>
      <c r="C12" s="21"/>
      <c r="D12" s="5"/>
      <c r="E12" s="109">
        <f>AM4</f>
        <v>66</v>
      </c>
      <c r="F12" s="35" t="s">
        <v>8</v>
      </c>
      <c r="G12" s="109">
        <f>AM14</f>
        <v>3025</v>
      </c>
      <c r="H12" s="35" t="s">
        <v>9</v>
      </c>
      <c r="I12" s="34" t="s">
        <v>10</v>
      </c>
      <c r="J12" s="35"/>
      <c r="K12" s="52"/>
      <c r="L12" s="35"/>
      <c r="M12" s="109">
        <f>AM9</f>
        <v>2665</v>
      </c>
      <c r="N12" s="35" t="s">
        <v>8</v>
      </c>
      <c r="O12" s="109">
        <f>AM19</f>
        <v>8140</v>
      </c>
      <c r="P12" s="35" t="s">
        <v>9</v>
      </c>
      <c r="Q12" s="34" t="s">
        <v>10</v>
      </c>
      <c r="R12" s="5"/>
      <c r="S12" s="43"/>
      <c r="AK12">
        <f ca="1" t="shared" si="0"/>
        <v>9</v>
      </c>
      <c r="AL12">
        <f ca="1" t="shared" si="1"/>
        <v>9</v>
      </c>
      <c r="AM12">
        <f ca="1" t="shared" si="2"/>
        <v>576</v>
      </c>
      <c r="AN12">
        <f ca="1" t="shared" si="3"/>
        <v>188</v>
      </c>
    </row>
    <row r="13" spans="1:40" ht="18.75">
      <c r="A13" s="42"/>
      <c r="B13" s="5"/>
      <c r="C13" s="21"/>
      <c r="D13" s="5"/>
      <c r="E13" s="109">
        <f>AM5</f>
        <v>7589</v>
      </c>
      <c r="F13" s="35" t="s">
        <v>8</v>
      </c>
      <c r="G13" s="109">
        <f>AM15</f>
        <v>677</v>
      </c>
      <c r="H13" s="35" t="s">
        <v>9</v>
      </c>
      <c r="I13" s="34" t="s">
        <v>10</v>
      </c>
      <c r="J13" s="35"/>
      <c r="K13" s="52"/>
      <c r="L13" s="35"/>
      <c r="M13" s="109">
        <f>AM10</f>
        <v>683</v>
      </c>
      <c r="N13" s="35" t="s">
        <v>8</v>
      </c>
      <c r="O13" s="109">
        <f>AM20</f>
        <v>35</v>
      </c>
      <c r="P13" s="35" t="s">
        <v>9</v>
      </c>
      <c r="Q13" s="34" t="s">
        <v>10</v>
      </c>
      <c r="R13" s="5"/>
      <c r="S13" s="43"/>
      <c r="AK13">
        <f ca="1" t="shared" si="0"/>
        <v>1</v>
      </c>
      <c r="AL13">
        <f ca="1" t="shared" si="1"/>
        <v>9</v>
      </c>
      <c r="AM13">
        <f ca="1" t="shared" si="2"/>
        <v>643</v>
      </c>
      <c r="AN13">
        <f ca="1" t="shared" si="3"/>
        <v>3824</v>
      </c>
    </row>
    <row r="14" spans="1:4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K14">
        <f ca="1" t="shared" si="0"/>
        <v>5</v>
      </c>
      <c r="AL14">
        <f ca="1" t="shared" si="1"/>
        <v>1</v>
      </c>
      <c r="AM14">
        <f ca="1" t="shared" si="2"/>
        <v>3025</v>
      </c>
      <c r="AN14">
        <f ca="1" t="shared" si="3"/>
        <v>59</v>
      </c>
    </row>
    <row r="15" spans="1:40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K15">
        <f ca="1" t="shared" si="0"/>
        <v>9</v>
      </c>
      <c r="AL15">
        <f ca="1" t="shared" si="1"/>
        <v>3</v>
      </c>
      <c r="AM15">
        <f ca="1" t="shared" si="2"/>
        <v>677</v>
      </c>
      <c r="AN15">
        <f ca="1" t="shared" si="3"/>
        <v>576</v>
      </c>
    </row>
    <row r="16" spans="1:40" ht="15">
      <c r="A16" s="42"/>
      <c r="B16" s="198" t="s">
        <v>187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214"/>
      <c r="AK16">
        <f ca="1" t="shared" si="0"/>
        <v>8</v>
      </c>
      <c r="AL16">
        <f ca="1" t="shared" si="1"/>
        <v>8</v>
      </c>
      <c r="AM16">
        <f ca="1" t="shared" si="2"/>
        <v>97</v>
      </c>
      <c r="AN16">
        <f ca="1" t="shared" si="3"/>
        <v>79</v>
      </c>
    </row>
    <row r="17" spans="1:40" ht="15">
      <c r="A17" s="42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14"/>
      <c r="X17" s="21">
        <f ca="1">10*INT((_XLL.ALEA.ENTRE.BORNES($U$3,$V$3)/10)*10)+_XLL.ALEA.ENTRE.BORNES($U$3,$V$3)</f>
        <v>77</v>
      </c>
      <c r="Y17" s="50" t="s">
        <v>8</v>
      </c>
      <c r="Z17" s="21">
        <f ca="1">_XLL.ALEA.ENTRE.BORNES($U$2,$V$2)</f>
        <v>81</v>
      </c>
      <c r="AA17" s="50" t="s">
        <v>9</v>
      </c>
      <c r="AB17" s="26" t="s">
        <v>10</v>
      </c>
      <c r="AC17" s="26"/>
      <c r="AD17" s="21"/>
      <c r="AE17" s="50"/>
      <c r="AF17" s="21">
        <f ca="1">10*INT((_XLL.ALEA.ENTRE.BORNES($U$3,$V$3)/10)*10)+_XLL.ALEA.ENTRE.BORNES($U$3,$V$3)</f>
        <v>41</v>
      </c>
      <c r="AG17" s="50" t="s">
        <v>8</v>
      </c>
      <c r="AH17" s="21">
        <f ca="1">_XLL.ALEA.ENTRE.BORNES($U$2,$V$2)</f>
        <v>58</v>
      </c>
      <c r="AI17" s="50" t="s">
        <v>9</v>
      </c>
      <c r="AJ17" s="26" t="s">
        <v>10</v>
      </c>
      <c r="AK17">
        <f ca="1" t="shared" si="0"/>
        <v>2</v>
      </c>
      <c r="AL17">
        <f ca="1" t="shared" si="1"/>
        <v>9</v>
      </c>
      <c r="AM17">
        <f ca="1" t="shared" si="2"/>
        <v>346</v>
      </c>
      <c r="AN17">
        <f ca="1" t="shared" si="3"/>
        <v>22</v>
      </c>
    </row>
    <row r="18" spans="1:40" ht="15">
      <c r="A18" s="42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214"/>
      <c r="X18" s="21">
        <f ca="1">10*INT((_XLL.ALEA.ENTRE.BORNES($U$3,$V$3)/10)*10)+_XLL.ALEA.ENTRE.BORNES($U$3,$V$3)</f>
        <v>21</v>
      </c>
      <c r="Y18" s="50" t="s">
        <v>8</v>
      </c>
      <c r="Z18" s="21">
        <f ca="1">_XLL.ALEA.ENTRE.BORNES($U$2,$V$2)</f>
        <v>69</v>
      </c>
      <c r="AA18" s="50" t="s">
        <v>9</v>
      </c>
      <c r="AB18" s="26" t="s">
        <v>10</v>
      </c>
      <c r="AC18" s="50"/>
      <c r="AD18" s="21"/>
      <c r="AE18" s="50"/>
      <c r="AF18" s="21">
        <f ca="1">10*INT((_XLL.ALEA.ENTRE.BORNES($U$3,$V$3)/10)*10)+_XLL.ALEA.ENTRE.BORNES($U$3,$V$3)</f>
        <v>84</v>
      </c>
      <c r="AG18" s="50" t="s">
        <v>8</v>
      </c>
      <c r="AH18" s="21">
        <f ca="1">_XLL.ALEA.ENTRE.BORNES($U$2,$V$2)</f>
        <v>77</v>
      </c>
      <c r="AI18" s="50" t="s">
        <v>9</v>
      </c>
      <c r="AJ18" s="26" t="s">
        <v>10</v>
      </c>
      <c r="AK18">
        <f ca="1" t="shared" si="0"/>
        <v>4</v>
      </c>
      <c r="AL18">
        <f ca="1" t="shared" si="1"/>
        <v>5</v>
      </c>
      <c r="AM18">
        <f ca="1" t="shared" si="2"/>
        <v>29</v>
      </c>
      <c r="AN18">
        <f ca="1" t="shared" si="3"/>
        <v>8196</v>
      </c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83</v>
      </c>
      <c r="Y19" s="50" t="s">
        <v>8</v>
      </c>
      <c r="Z19" s="21">
        <f ca="1">_XLL.ALEA.ENTRE.BORNES($U$2,$V$2)</f>
        <v>86</v>
      </c>
      <c r="AA19" s="50" t="s">
        <v>9</v>
      </c>
      <c r="AB19" s="26" t="s">
        <v>10</v>
      </c>
      <c r="AC19" s="50"/>
      <c r="AD19" s="21"/>
      <c r="AE19" s="50"/>
      <c r="AF19" s="21">
        <f ca="1">10*INT((_XLL.ALEA.ENTRE.BORNES($U$3,$V$3)/10)*10)+_XLL.ALEA.ENTRE.BORNES($U$3,$V$3)</f>
        <v>14</v>
      </c>
      <c r="AG19" s="50" t="s">
        <v>8</v>
      </c>
      <c r="AH19" s="21">
        <f ca="1">_XLL.ALEA.ENTRE.BORNES($U$2,$V$2)</f>
        <v>10</v>
      </c>
      <c r="AI19" s="50" t="s">
        <v>9</v>
      </c>
      <c r="AJ19" s="26" t="s">
        <v>10</v>
      </c>
      <c r="AK19">
        <f ca="1" t="shared" si="0"/>
        <v>3</v>
      </c>
      <c r="AL19">
        <f ca="1" t="shared" si="1"/>
        <v>4</v>
      </c>
      <c r="AM19">
        <f ca="1" t="shared" si="2"/>
        <v>8140</v>
      </c>
      <c r="AN19">
        <f ca="1" t="shared" si="3"/>
        <v>190</v>
      </c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53</v>
      </c>
      <c r="Y20" s="50" t="s">
        <v>8</v>
      </c>
      <c r="Z20" s="21">
        <f ca="1">_XLL.ALEA.ENTRE.BORNES($U$2,$V$2)</f>
        <v>85</v>
      </c>
      <c r="AA20" s="50" t="s">
        <v>9</v>
      </c>
      <c r="AB20" s="26" t="s">
        <v>10</v>
      </c>
      <c r="AC20" s="50"/>
      <c r="AD20" s="21"/>
      <c r="AE20" s="50"/>
      <c r="AF20" s="21">
        <f ca="1">10*INT((_XLL.ALEA.ENTRE.BORNES($U$3,$V$3)/10)*10)+_XLL.ALEA.ENTRE.BORNES($U$3,$V$3)</f>
        <v>13</v>
      </c>
      <c r="AG20" s="50" t="s">
        <v>8</v>
      </c>
      <c r="AH20" s="21">
        <f ca="1">_XLL.ALEA.ENTRE.BORNES($U$2,$V$2)</f>
        <v>52</v>
      </c>
      <c r="AI20" s="50" t="s">
        <v>9</v>
      </c>
      <c r="AJ20" s="26" t="s">
        <v>10</v>
      </c>
      <c r="AK20">
        <f ca="1" t="shared" si="0"/>
        <v>7</v>
      </c>
      <c r="AL20">
        <f ca="1" t="shared" si="1"/>
        <v>5</v>
      </c>
      <c r="AM20">
        <f ca="1" t="shared" si="2"/>
        <v>35</v>
      </c>
      <c r="AN20">
        <f ca="1" t="shared" si="3"/>
        <v>4273</v>
      </c>
    </row>
    <row r="21" spans="1:36" ht="30.75" customHeight="1">
      <c r="A21" s="189" t="s">
        <v>186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  <c r="X21" s="21">
        <f ca="1">10*INT((_XLL.ALEA.ENTRE.BORNES($U$3,$V$3)/10)*10)+_XLL.ALEA.ENTRE.BORNES($U$3,$V$3)</f>
        <v>86</v>
      </c>
      <c r="Y21" s="50" t="s">
        <v>8</v>
      </c>
      <c r="Z21" s="21">
        <f ca="1">_XLL.ALEA.ENTRE.BORNES($U$2,$V$2)</f>
        <v>17</v>
      </c>
      <c r="AA21" s="50" t="s">
        <v>9</v>
      </c>
      <c r="AB21" s="26" t="s">
        <v>10</v>
      </c>
      <c r="AC21" s="50"/>
      <c r="AD21" s="21"/>
      <c r="AE21" s="50"/>
      <c r="AF21" s="21">
        <f ca="1">10*INT((_XLL.ALEA.ENTRE.BORNES($U$3,$V$3)/10)*10)+_XLL.ALEA.ENTRE.BORNES($U$3,$V$3)</f>
        <v>92</v>
      </c>
      <c r="AG21" s="50" t="s">
        <v>8</v>
      </c>
      <c r="AH21" s="21">
        <f ca="1">_XLL.ALEA.ENTRE.BORNES($U$2,$V$2)</f>
        <v>36</v>
      </c>
      <c r="AI21" s="50" t="s">
        <v>9</v>
      </c>
      <c r="AJ21" s="26" t="s">
        <v>10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AN1</f>
        <v>25</v>
      </c>
      <c r="F25" s="35" t="s">
        <v>8</v>
      </c>
      <c r="G25" s="52">
        <f>AN11</f>
        <v>6686</v>
      </c>
      <c r="H25" s="35" t="s">
        <v>9</v>
      </c>
      <c r="I25" s="34" t="s">
        <v>10</v>
      </c>
      <c r="J25" s="34"/>
      <c r="K25" s="52"/>
      <c r="L25" s="35"/>
      <c r="M25" s="52">
        <f>AN6</f>
        <v>2026</v>
      </c>
      <c r="N25" s="35" t="s">
        <v>8</v>
      </c>
      <c r="O25" s="52">
        <f>AN16</f>
        <v>79</v>
      </c>
      <c r="P25" s="35" t="s">
        <v>9</v>
      </c>
      <c r="Q25" s="34" t="s">
        <v>10</v>
      </c>
      <c r="R25" s="5"/>
      <c r="S25" s="43"/>
    </row>
    <row r="26" spans="1:19" ht="18.75">
      <c r="A26" s="42"/>
      <c r="B26" s="5"/>
      <c r="C26" s="21"/>
      <c r="D26" s="5"/>
      <c r="E26" s="109">
        <f>AN2</f>
        <v>23</v>
      </c>
      <c r="F26" s="35" t="s">
        <v>8</v>
      </c>
      <c r="G26" s="109">
        <f>AN12</f>
        <v>188</v>
      </c>
      <c r="H26" s="35" t="s">
        <v>9</v>
      </c>
      <c r="I26" s="34" t="s">
        <v>10</v>
      </c>
      <c r="J26" s="35"/>
      <c r="K26" s="52"/>
      <c r="L26" s="35"/>
      <c r="M26" s="109">
        <f>AN7</f>
        <v>5174</v>
      </c>
      <c r="N26" s="35" t="s">
        <v>8</v>
      </c>
      <c r="O26" s="109">
        <f>AN17</f>
        <v>22</v>
      </c>
      <c r="P26" s="35" t="s">
        <v>9</v>
      </c>
      <c r="Q26" s="34" t="s">
        <v>10</v>
      </c>
      <c r="R26" s="5"/>
      <c r="S26" s="43"/>
    </row>
    <row r="27" spans="1:19" ht="18.75">
      <c r="A27" s="42"/>
      <c r="B27" s="5"/>
      <c r="C27" s="21"/>
      <c r="D27" s="5"/>
      <c r="E27" s="109">
        <f>AN3</f>
        <v>981</v>
      </c>
      <c r="F27" s="35" t="s">
        <v>8</v>
      </c>
      <c r="G27" s="109">
        <f>AN13</f>
        <v>3824</v>
      </c>
      <c r="H27" s="35" t="s">
        <v>9</v>
      </c>
      <c r="I27" s="34" t="s">
        <v>10</v>
      </c>
      <c r="J27" s="35"/>
      <c r="K27" s="52"/>
      <c r="L27" s="35"/>
      <c r="M27" s="109">
        <f>AN8</f>
        <v>114</v>
      </c>
      <c r="N27" s="35" t="s">
        <v>8</v>
      </c>
      <c r="O27" s="109">
        <f>AN18</f>
        <v>8196</v>
      </c>
      <c r="P27" s="35" t="s">
        <v>9</v>
      </c>
      <c r="Q27" s="34" t="s">
        <v>10</v>
      </c>
      <c r="R27" s="5"/>
      <c r="S27" s="43"/>
    </row>
    <row r="28" spans="1:19" ht="18.75">
      <c r="A28" s="42"/>
      <c r="B28" s="5"/>
      <c r="C28" s="21"/>
      <c r="D28" s="5"/>
      <c r="E28" s="109">
        <f>AN4</f>
        <v>344</v>
      </c>
      <c r="F28" s="35" t="s">
        <v>8</v>
      </c>
      <c r="G28" s="109">
        <f>AN14</f>
        <v>59</v>
      </c>
      <c r="H28" s="35" t="s">
        <v>9</v>
      </c>
      <c r="I28" s="34" t="s">
        <v>10</v>
      </c>
      <c r="J28" s="35"/>
      <c r="K28" s="52"/>
      <c r="L28" s="35"/>
      <c r="M28" s="109">
        <f>AN9</f>
        <v>52</v>
      </c>
      <c r="N28" s="35" t="s">
        <v>8</v>
      </c>
      <c r="O28" s="109">
        <f>AN19</f>
        <v>190</v>
      </c>
      <c r="P28" s="35" t="s">
        <v>9</v>
      </c>
      <c r="Q28" s="34" t="s">
        <v>10</v>
      </c>
      <c r="R28" s="5"/>
      <c r="S28" s="43"/>
    </row>
    <row r="29" spans="1:19" ht="18.75">
      <c r="A29" s="42"/>
      <c r="B29" s="5"/>
      <c r="C29" s="21"/>
      <c r="D29" s="5"/>
      <c r="E29" s="109">
        <f>AN5</f>
        <v>40</v>
      </c>
      <c r="F29" s="35" t="s">
        <v>8</v>
      </c>
      <c r="G29" s="109">
        <f>AN15</f>
        <v>576</v>
      </c>
      <c r="H29" s="35" t="s">
        <v>9</v>
      </c>
      <c r="I29" s="34" t="s">
        <v>10</v>
      </c>
      <c r="J29" s="35"/>
      <c r="K29" s="52"/>
      <c r="L29" s="35"/>
      <c r="M29" s="109">
        <f>AN10</f>
        <v>92</v>
      </c>
      <c r="N29" s="35" t="s">
        <v>8</v>
      </c>
      <c r="O29" s="109">
        <f>AN20</f>
        <v>4273</v>
      </c>
      <c r="P29" s="35" t="s">
        <v>9</v>
      </c>
      <c r="Q29" s="34" t="s">
        <v>10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44"/>
      <c r="C33" s="44"/>
      <c r="D33" s="44"/>
      <c r="E33" s="207" t="s">
        <v>188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31"/>
    </row>
    <row r="34" spans="1:19" ht="15">
      <c r="A34" s="42"/>
      <c r="B34" s="44"/>
      <c r="C34" s="44"/>
      <c r="D34" s="44"/>
      <c r="E34" s="207" t="s">
        <v>189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31"/>
    </row>
    <row r="35" spans="1:19" ht="15">
      <c r="A35" s="42"/>
      <c r="B35" s="5"/>
      <c r="C35" s="5"/>
      <c r="D35" s="5"/>
      <c r="E35" s="204" t="s">
        <v>190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43"/>
    </row>
    <row r="36" spans="1:19" ht="15">
      <c r="A36" s="42"/>
      <c r="B36" s="5"/>
      <c r="C36" s="5"/>
      <c r="D36" s="5"/>
      <c r="E36" s="13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J3:R3"/>
    <mergeCell ref="S5:S6"/>
    <mergeCell ref="A1:A4"/>
    <mergeCell ref="B1:R2"/>
    <mergeCell ref="S1:S4"/>
    <mergeCell ref="C4:R4"/>
    <mergeCell ref="A5:R6"/>
    <mergeCell ref="A8:B8"/>
    <mergeCell ref="B16:S18"/>
    <mergeCell ref="E34:R34"/>
    <mergeCell ref="E35:R35"/>
    <mergeCell ref="E33:R33"/>
    <mergeCell ref="A21:R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N50"/>
  <sheetViews>
    <sheetView zoomScalePageLayoutView="0" workbookViewId="0" topLeftCell="A20">
      <selection activeCell="AP25" sqref="AP25"/>
    </sheetView>
  </sheetViews>
  <sheetFormatPr defaultColWidth="11.421875" defaultRowHeight="15"/>
  <cols>
    <col min="1" max="1" width="10.140625" style="0" customWidth="1"/>
    <col min="2" max="2" width="2.140625" style="0" customWidth="1"/>
    <col min="3" max="4" width="1.1484375" style="0" customWidth="1"/>
    <col min="5" max="5" width="6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4.421875" style="0" customWidth="1"/>
    <col min="10" max="10" width="1.28515625" style="0" customWidth="1"/>
    <col min="11" max="11" width="1.421875" style="0" customWidth="1"/>
    <col min="12" max="12" width="1.28515625" style="0" customWidth="1"/>
    <col min="13" max="13" width="7.140625" style="0" customWidth="1"/>
    <col min="14" max="14" width="2.140625" style="0" customWidth="1"/>
    <col min="15" max="15" width="8.57421875" style="0" customWidth="1"/>
    <col min="16" max="16" width="3.00390625" style="0" customWidth="1"/>
    <col min="17" max="17" width="5.14062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8515625" style="0" hidden="1" customWidth="1"/>
    <col min="25" max="25" width="2.421875" style="0" hidden="1" customWidth="1"/>
    <col min="26" max="26" width="5.8515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7.00390625" style="0" hidden="1" customWidth="1"/>
    <col min="33" max="33" width="2.140625" style="0" hidden="1" customWidth="1"/>
    <col min="34" max="34" width="7.421875" style="0" hidden="1" customWidth="1"/>
    <col min="35" max="35" width="2.57421875" style="0" hidden="1" customWidth="1"/>
    <col min="36" max="36" width="5.8515625" style="0" hidden="1" customWidth="1"/>
    <col min="37" max="40" width="0" style="0" hidden="1" customWidth="1"/>
  </cols>
  <sheetData>
    <row r="1" spans="1:40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106</v>
      </c>
      <c r="T1" s="22" t="s">
        <v>4</v>
      </c>
      <c r="U1" s="23" t="s">
        <v>3</v>
      </c>
      <c r="V1" s="23" t="s">
        <v>5</v>
      </c>
      <c r="X1" s="21">
        <f ca="1">100*(_XLL.ALEA.ENTRE.BORNES($U$2,$V$2))</f>
        <v>600</v>
      </c>
      <c r="Y1" s="5" t="s">
        <v>8</v>
      </c>
      <c r="Z1" s="21">
        <f ca="1">100*_XLL.ALEA.ENTRE.BORNES($U$3,$V$3)</f>
        <v>4600</v>
      </c>
      <c r="AA1" s="5" t="s">
        <v>9</v>
      </c>
      <c r="AB1" s="26" t="s">
        <v>10</v>
      </c>
      <c r="AC1" s="26"/>
      <c r="AD1" s="21"/>
      <c r="AE1" s="5"/>
      <c r="AF1" s="21">
        <f ca="1">100*(_XLL.ALEA.ENTRE.BORNES($U$2,$V$2))</f>
        <v>600</v>
      </c>
      <c r="AG1" s="50" t="s">
        <v>8</v>
      </c>
      <c r="AH1" s="21">
        <f ca="1">100*_XLL.ALEA.ENTRE.BORNES($U$3,$V$3)</f>
        <v>1100</v>
      </c>
      <c r="AI1" s="5" t="s">
        <v>9</v>
      </c>
      <c r="AJ1" s="26" t="s">
        <v>10</v>
      </c>
      <c r="AK1">
        <f ca="1">_XLL.ALEA.ENTRE.BORNES($U$2,$V$2)</f>
        <v>9</v>
      </c>
      <c r="AL1">
        <f ca="1">_XLL.ALEA.ENTRE.BORNES($U$2,$V$2)</f>
        <v>5</v>
      </c>
      <c r="AM1">
        <f ca="1">CHOOSE(AL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85</v>
      </c>
      <c r="AN1">
        <f ca="1">CHOOSE(AK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385</v>
      </c>
    </row>
    <row r="2" spans="1:40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</v>
      </c>
      <c r="V2">
        <v>9</v>
      </c>
      <c r="X2" s="21">
        <f ca="1">100*(_XLL.ALEA.ENTRE.BORNES($U$2,$V$2))</f>
        <v>700</v>
      </c>
      <c r="Y2" s="5" t="s">
        <v>8</v>
      </c>
      <c r="Z2" s="21">
        <f ca="1">100*_XLL.ALEA.ENTRE.BORNES($U$3,$V$3)</f>
        <v>5900</v>
      </c>
      <c r="AA2" s="5" t="s">
        <v>9</v>
      </c>
      <c r="AB2" s="26" t="s">
        <v>10</v>
      </c>
      <c r="AC2" s="5"/>
      <c r="AD2" s="21"/>
      <c r="AE2" s="5"/>
      <c r="AF2" s="21">
        <f ca="1">100*(_XLL.ALEA.ENTRE.BORNES($U$2,$V$2))</f>
        <v>300</v>
      </c>
      <c r="AG2" s="50" t="s">
        <v>8</v>
      </c>
      <c r="AH2" s="21">
        <f ca="1">100*_XLL.ALEA.ENTRE.BORNES($U$3,$V$3)</f>
        <v>8100</v>
      </c>
      <c r="AI2" s="5" t="s">
        <v>9</v>
      </c>
      <c r="AJ2" s="26" t="s">
        <v>10</v>
      </c>
      <c r="AK2">
        <f aca="true" ca="1" t="shared" si="0" ref="AK2:AL20">_XLL.ALEA.ENTRE.BORNES($U$2,$V$2)</f>
        <v>5</v>
      </c>
      <c r="AL2">
        <f ca="1" t="shared" si="0"/>
        <v>9</v>
      </c>
      <c r="AM2">
        <f aca="true" ca="1" t="shared" si="1" ref="AM2:AM20">CHOOSE(AL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101</v>
      </c>
      <c r="AN2">
        <f aca="true" ca="1" t="shared" si="2" ref="AN2:AN20">CHOOSE(AK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79</v>
      </c>
    </row>
    <row r="3" spans="1:40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</v>
      </c>
      <c r="V3" s="21">
        <v>90</v>
      </c>
      <c r="X3" s="21">
        <f ca="1">100*(_XLL.ALEA.ENTRE.BORNES($U$2,$V$2))</f>
        <v>100</v>
      </c>
      <c r="Y3" s="5" t="s">
        <v>8</v>
      </c>
      <c r="Z3" s="21">
        <f ca="1">100*_XLL.ALEA.ENTRE.BORNES($U$3,$V$3)</f>
        <v>8800</v>
      </c>
      <c r="AA3" s="5" t="s">
        <v>9</v>
      </c>
      <c r="AB3" s="26" t="s">
        <v>10</v>
      </c>
      <c r="AC3" s="5"/>
      <c r="AD3" s="21"/>
      <c r="AE3" s="5"/>
      <c r="AF3" s="21">
        <f ca="1">100*(_XLL.ALEA.ENTRE.BORNES($U$2,$V$2))</f>
        <v>400</v>
      </c>
      <c r="AG3" s="50" t="s">
        <v>8</v>
      </c>
      <c r="AH3" s="21">
        <f ca="1">100*_XLL.ALEA.ENTRE.BORNES($U$3,$V$3)</f>
        <v>1500</v>
      </c>
      <c r="AI3" s="5" t="s">
        <v>9</v>
      </c>
      <c r="AJ3" s="26" t="s">
        <v>10</v>
      </c>
      <c r="AK3">
        <f ca="1" t="shared" si="0"/>
        <v>1</v>
      </c>
      <c r="AL3">
        <f ca="1" t="shared" si="0"/>
        <v>3</v>
      </c>
      <c r="AM3">
        <f ca="1" t="shared" si="1"/>
        <v>922</v>
      </c>
      <c r="AN3">
        <f ca="1" t="shared" si="2"/>
        <v>3730</v>
      </c>
    </row>
    <row r="4" spans="1:40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10</v>
      </c>
      <c r="V4">
        <v>99</v>
      </c>
      <c r="X4" s="21">
        <f ca="1">100*(_XLL.ALEA.ENTRE.BORNES($U$2,$V$2))</f>
        <v>200</v>
      </c>
      <c r="Y4" s="5" t="s">
        <v>8</v>
      </c>
      <c r="Z4" s="21">
        <f ca="1">100*_XLL.ALEA.ENTRE.BORNES($U$3,$V$3)</f>
        <v>4100</v>
      </c>
      <c r="AA4" s="5" t="s">
        <v>9</v>
      </c>
      <c r="AB4" s="26" t="s">
        <v>10</v>
      </c>
      <c r="AC4" s="5"/>
      <c r="AD4" s="21"/>
      <c r="AE4" s="5"/>
      <c r="AF4" s="21">
        <f ca="1">100*(_XLL.ALEA.ENTRE.BORNES($U$2,$V$2))</f>
        <v>700</v>
      </c>
      <c r="AG4" s="50" t="s">
        <v>8</v>
      </c>
      <c r="AH4" s="21">
        <f ca="1">100*_XLL.ALEA.ENTRE.BORNES($U$3,$V$3)</f>
        <v>8100</v>
      </c>
      <c r="AI4" s="5" t="s">
        <v>9</v>
      </c>
      <c r="AJ4" s="26" t="s">
        <v>10</v>
      </c>
      <c r="AK4">
        <f ca="1" t="shared" si="0"/>
        <v>2</v>
      </c>
      <c r="AL4">
        <f ca="1" t="shared" si="0"/>
        <v>3</v>
      </c>
      <c r="AM4">
        <f ca="1" t="shared" si="1"/>
        <v>578</v>
      </c>
      <c r="AN4">
        <f ca="1" t="shared" si="2"/>
        <v>47</v>
      </c>
    </row>
    <row r="5" spans="1:40" ht="20.25" customHeight="1">
      <c r="A5" s="189" t="s">
        <v>107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U5">
        <v>100</v>
      </c>
      <c r="V5">
        <v>999</v>
      </c>
      <c r="X5" s="21">
        <f ca="1">100*(_XLL.ALEA.ENTRE.BORNES($U$2,$V$2))</f>
        <v>600</v>
      </c>
      <c r="Y5" s="5" t="s">
        <v>8</v>
      </c>
      <c r="Z5" s="21">
        <f ca="1">100*_XLL.ALEA.ENTRE.BORNES($U$3,$V$3)</f>
        <v>8500</v>
      </c>
      <c r="AA5" s="5" t="s">
        <v>9</v>
      </c>
      <c r="AB5" s="26" t="s">
        <v>10</v>
      </c>
      <c r="AC5" s="5"/>
      <c r="AD5" s="21"/>
      <c r="AE5" s="5"/>
      <c r="AF5" s="21">
        <f ca="1">100*(_XLL.ALEA.ENTRE.BORNES($U$2,$V$2))</f>
        <v>600</v>
      </c>
      <c r="AG5" s="50" t="s">
        <v>8</v>
      </c>
      <c r="AH5" s="21">
        <f ca="1">100*_XLL.ALEA.ENTRE.BORNES($U$3,$V$3)</f>
        <v>8300</v>
      </c>
      <c r="AI5" s="5" t="s">
        <v>9</v>
      </c>
      <c r="AJ5" s="26" t="s">
        <v>10</v>
      </c>
      <c r="AK5">
        <f ca="1" t="shared" si="0"/>
        <v>4</v>
      </c>
      <c r="AL5">
        <f ca="1" t="shared" si="0"/>
        <v>6</v>
      </c>
      <c r="AM5">
        <f ca="1" t="shared" si="1"/>
        <v>979</v>
      </c>
      <c r="AN5">
        <f ca="1" t="shared" si="2"/>
        <v>1503</v>
      </c>
    </row>
    <row r="6" spans="1:40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U6">
        <v>1000</v>
      </c>
      <c r="V6">
        <v>9999</v>
      </c>
      <c r="AK6">
        <f ca="1" t="shared" si="0"/>
        <v>1</v>
      </c>
      <c r="AL6">
        <f ca="1" t="shared" si="0"/>
        <v>1</v>
      </c>
      <c r="AM6">
        <f ca="1" t="shared" si="1"/>
        <v>3995</v>
      </c>
      <c r="AN6">
        <f ca="1" t="shared" si="2"/>
        <v>5196</v>
      </c>
    </row>
    <row r="7" spans="1:4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AK7">
        <f ca="1" t="shared" si="0"/>
        <v>2</v>
      </c>
      <c r="AL7">
        <f ca="1" t="shared" si="0"/>
        <v>1</v>
      </c>
      <c r="AM7">
        <f ca="1" t="shared" si="1"/>
        <v>2863</v>
      </c>
      <c r="AN7">
        <f ca="1" t="shared" si="2"/>
        <v>16</v>
      </c>
    </row>
    <row r="8" spans="1:40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K8">
        <f ca="1" t="shared" si="0"/>
        <v>5</v>
      </c>
      <c r="AL8">
        <f ca="1" t="shared" si="0"/>
        <v>4</v>
      </c>
      <c r="AM8">
        <f ca="1" t="shared" si="1"/>
        <v>1262</v>
      </c>
      <c r="AN8">
        <f ca="1" t="shared" si="2"/>
        <v>66</v>
      </c>
    </row>
    <row r="9" spans="1:40" ht="18.75">
      <c r="A9" s="42"/>
      <c r="B9" s="26"/>
      <c r="C9" s="21"/>
      <c r="D9" s="5"/>
      <c r="E9" s="33">
        <f>AM1</f>
        <v>85</v>
      </c>
      <c r="F9" s="111" t="s">
        <v>11</v>
      </c>
      <c r="G9" s="33">
        <f ca="1">_XLL.ALEA.ENTRE.BORNES($U$2,$E9-5)</f>
        <v>45</v>
      </c>
      <c r="H9" s="35" t="s">
        <v>9</v>
      </c>
      <c r="I9" s="34" t="s">
        <v>10</v>
      </c>
      <c r="J9" s="34"/>
      <c r="K9" s="33"/>
      <c r="L9" s="35"/>
      <c r="M9" s="33">
        <f>AM6</f>
        <v>3995</v>
      </c>
      <c r="N9" s="111" t="s">
        <v>11</v>
      </c>
      <c r="O9" s="109">
        <f ca="1">_XLL.ALEA.ENTRE.BORNES($U$2,$M9-5)</f>
        <v>872</v>
      </c>
      <c r="P9" s="35" t="s">
        <v>9</v>
      </c>
      <c r="Q9" s="34" t="s">
        <v>10</v>
      </c>
      <c r="R9" s="26"/>
      <c r="S9" s="43"/>
      <c r="AK9">
        <f ca="1" t="shared" si="0"/>
        <v>5</v>
      </c>
      <c r="AL9">
        <f ca="1" t="shared" si="0"/>
        <v>9</v>
      </c>
      <c r="AM9">
        <f ca="1" t="shared" si="1"/>
        <v>164</v>
      </c>
      <c r="AN9">
        <f ca="1" t="shared" si="2"/>
        <v>63</v>
      </c>
    </row>
    <row r="10" spans="1:40" ht="18.75">
      <c r="A10" s="42"/>
      <c r="B10" s="5"/>
      <c r="C10" s="21"/>
      <c r="D10" s="5"/>
      <c r="E10" s="109">
        <f>AM2</f>
        <v>101</v>
      </c>
      <c r="F10" s="111" t="s">
        <v>11</v>
      </c>
      <c r="G10" s="109">
        <f ca="1">_XLL.ALEA.ENTRE.BORNES($U$2,$E10-5)</f>
        <v>13</v>
      </c>
      <c r="H10" s="35" t="s">
        <v>9</v>
      </c>
      <c r="I10" s="34" t="s">
        <v>10</v>
      </c>
      <c r="J10" s="35"/>
      <c r="K10" s="33"/>
      <c r="L10" s="35"/>
      <c r="M10" s="109">
        <f>AM7</f>
        <v>2863</v>
      </c>
      <c r="N10" s="111" t="s">
        <v>11</v>
      </c>
      <c r="O10" s="109">
        <f ca="1">_XLL.ALEA.ENTRE.BORNES($U$2,$M10-5)</f>
        <v>446</v>
      </c>
      <c r="P10" s="35" t="s">
        <v>9</v>
      </c>
      <c r="Q10" s="34" t="s">
        <v>10</v>
      </c>
      <c r="R10" s="5"/>
      <c r="S10" s="43"/>
      <c r="AK10">
        <f ca="1" t="shared" si="0"/>
        <v>7</v>
      </c>
      <c r="AL10">
        <f ca="1" t="shared" si="0"/>
        <v>1</v>
      </c>
      <c r="AM10">
        <f ca="1" t="shared" si="1"/>
        <v>1407</v>
      </c>
      <c r="AN10">
        <f ca="1" t="shared" si="2"/>
        <v>6806</v>
      </c>
    </row>
    <row r="11" spans="1:40" ht="18.75">
      <c r="A11" s="42"/>
      <c r="B11" s="5"/>
      <c r="C11" s="21"/>
      <c r="D11" s="5"/>
      <c r="E11" s="109">
        <f>AM3</f>
        <v>922</v>
      </c>
      <c r="F11" s="111" t="s">
        <v>11</v>
      </c>
      <c r="G11" s="109">
        <f ca="1">_XLL.ALEA.ENTRE.BORNES($U$2,$E11-5)</f>
        <v>682</v>
      </c>
      <c r="H11" s="35" t="s">
        <v>9</v>
      </c>
      <c r="I11" s="34" t="s">
        <v>10</v>
      </c>
      <c r="J11" s="35"/>
      <c r="K11" s="33"/>
      <c r="L11" s="35"/>
      <c r="M11" s="109">
        <f>AM8</f>
        <v>1262</v>
      </c>
      <c r="N11" s="111" t="s">
        <v>11</v>
      </c>
      <c r="O11" s="109">
        <f ca="1">_XLL.ALEA.ENTRE.BORNES($U$2,$M11-5)</f>
        <v>471</v>
      </c>
      <c r="P11" s="35" t="s">
        <v>9</v>
      </c>
      <c r="Q11" s="34" t="s">
        <v>10</v>
      </c>
      <c r="R11" s="5"/>
      <c r="S11" s="43"/>
      <c r="AK11">
        <f ca="1" t="shared" si="0"/>
        <v>9</v>
      </c>
      <c r="AL11">
        <f ca="1" t="shared" si="0"/>
        <v>2</v>
      </c>
      <c r="AM11">
        <f ca="1" t="shared" si="1"/>
        <v>35</v>
      </c>
      <c r="AN11">
        <f ca="1" t="shared" si="2"/>
        <v>395</v>
      </c>
    </row>
    <row r="12" spans="1:40" ht="18.75">
      <c r="A12" s="42"/>
      <c r="B12" s="5"/>
      <c r="C12" s="21"/>
      <c r="D12" s="5"/>
      <c r="E12" s="109">
        <f>AM4</f>
        <v>578</v>
      </c>
      <c r="F12" s="111" t="s">
        <v>11</v>
      </c>
      <c r="G12" s="109">
        <f ca="1">_XLL.ALEA.ENTRE.BORNES($U$2,$E12-5)</f>
        <v>491</v>
      </c>
      <c r="H12" s="35" t="s">
        <v>9</v>
      </c>
      <c r="I12" s="34" t="s">
        <v>10</v>
      </c>
      <c r="J12" s="35"/>
      <c r="K12" s="33"/>
      <c r="L12" s="35"/>
      <c r="M12" s="109">
        <f>AM9</f>
        <v>164</v>
      </c>
      <c r="N12" s="111" t="s">
        <v>11</v>
      </c>
      <c r="O12" s="109">
        <f ca="1">_XLL.ALEA.ENTRE.BORNES($U$2,$M12-5)</f>
        <v>126</v>
      </c>
      <c r="P12" s="35" t="s">
        <v>9</v>
      </c>
      <c r="Q12" s="34" t="s">
        <v>10</v>
      </c>
      <c r="R12" s="5"/>
      <c r="S12" s="43"/>
      <c r="AK12">
        <f ca="1" t="shared" si="0"/>
        <v>5</v>
      </c>
      <c r="AL12">
        <f ca="1" t="shared" si="0"/>
        <v>1</v>
      </c>
      <c r="AM12">
        <f ca="1" t="shared" si="1"/>
        <v>3275</v>
      </c>
      <c r="AN12">
        <f ca="1" t="shared" si="2"/>
        <v>53</v>
      </c>
    </row>
    <row r="13" spans="1:40" ht="18.75">
      <c r="A13" s="42"/>
      <c r="B13" s="5"/>
      <c r="C13" s="21"/>
      <c r="D13" s="5"/>
      <c r="E13" s="109">
        <f>AM5</f>
        <v>979</v>
      </c>
      <c r="F13" s="111" t="s">
        <v>11</v>
      </c>
      <c r="G13" s="109">
        <f ca="1">_XLL.ALEA.ENTRE.BORNES($U$2,$E13-5)</f>
        <v>326</v>
      </c>
      <c r="H13" s="35" t="s">
        <v>9</v>
      </c>
      <c r="I13" s="34" t="s">
        <v>10</v>
      </c>
      <c r="J13" s="35"/>
      <c r="K13" s="33"/>
      <c r="L13" s="35"/>
      <c r="M13" s="109">
        <f>AM10</f>
        <v>1407</v>
      </c>
      <c r="N13" s="111" t="s">
        <v>11</v>
      </c>
      <c r="O13" s="109">
        <f ca="1">_XLL.ALEA.ENTRE.BORNES($U$2,$M13-5)</f>
        <v>1370</v>
      </c>
      <c r="P13" s="35" t="s">
        <v>9</v>
      </c>
      <c r="Q13" s="34" t="s">
        <v>10</v>
      </c>
      <c r="R13" s="5"/>
      <c r="S13" s="43"/>
      <c r="AK13">
        <f ca="1" t="shared" si="0"/>
        <v>8</v>
      </c>
      <c r="AL13">
        <f ca="1" t="shared" si="0"/>
        <v>3</v>
      </c>
      <c r="AM13">
        <f ca="1" t="shared" si="1"/>
        <v>255</v>
      </c>
      <c r="AN13">
        <f ca="1" t="shared" si="2"/>
        <v>88</v>
      </c>
    </row>
    <row r="14" spans="1:4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K14">
        <f ca="1" t="shared" si="0"/>
        <v>8</v>
      </c>
      <c r="AL14">
        <f ca="1" t="shared" si="0"/>
        <v>6</v>
      </c>
      <c r="AM14">
        <f ca="1" t="shared" si="1"/>
        <v>544</v>
      </c>
      <c r="AN14">
        <f ca="1" t="shared" si="2"/>
        <v>28</v>
      </c>
    </row>
    <row r="15" spans="1:40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K15">
        <f ca="1" t="shared" si="0"/>
        <v>5</v>
      </c>
      <c r="AL15">
        <f ca="1" t="shared" si="0"/>
        <v>7</v>
      </c>
      <c r="AM15">
        <f ca="1" t="shared" si="1"/>
        <v>6970</v>
      </c>
      <c r="AN15">
        <f ca="1" t="shared" si="2"/>
        <v>71</v>
      </c>
    </row>
    <row r="16" spans="1:40" ht="18.75">
      <c r="A16" s="42"/>
      <c r="B16" s="5"/>
      <c r="C16" s="5"/>
      <c r="D16" s="5"/>
      <c r="E16" s="173" t="s">
        <v>108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97"/>
      <c r="AK16">
        <f ca="1" t="shared" si="0"/>
        <v>4</v>
      </c>
      <c r="AL16">
        <f ca="1" t="shared" si="0"/>
        <v>5</v>
      </c>
      <c r="AM16">
        <f ca="1" t="shared" si="1"/>
        <v>15</v>
      </c>
      <c r="AN16">
        <f ca="1" t="shared" si="2"/>
        <v>1235</v>
      </c>
    </row>
    <row r="17" spans="1:40" ht="18.75">
      <c r="A17" s="42"/>
      <c r="B17" s="5"/>
      <c r="C17" s="5"/>
      <c r="D17" s="5"/>
      <c r="E17" s="133" t="s">
        <v>43</v>
      </c>
      <c r="F17" s="5"/>
      <c r="G17" s="35"/>
      <c r="H17" s="35"/>
      <c r="I17" s="35"/>
      <c r="J17" s="133" t="s">
        <v>35</v>
      </c>
      <c r="K17" s="35"/>
      <c r="L17" s="35"/>
      <c r="M17" s="35"/>
      <c r="N17" s="35"/>
      <c r="O17" s="35"/>
      <c r="P17" s="5"/>
      <c r="Q17" s="5"/>
      <c r="R17" s="5"/>
      <c r="S17" s="43"/>
      <c r="X17" s="21">
        <f ca="1">100*(_XLL.ALEA.ENTRE.BORNES($U$2,$V$2))</f>
        <v>300</v>
      </c>
      <c r="Y17" s="50" t="s">
        <v>8</v>
      </c>
      <c r="Z17" s="21">
        <f ca="1">100*_XLL.ALEA.ENTRE.BORNES($U$3,$V$3)</f>
        <v>5700</v>
      </c>
      <c r="AA17" s="5" t="s">
        <v>9</v>
      </c>
      <c r="AB17" s="26" t="s">
        <v>10</v>
      </c>
      <c r="AC17" s="26"/>
      <c r="AD17" s="21"/>
      <c r="AE17" s="5"/>
      <c r="AF17" s="21">
        <f ca="1">100*(_XLL.ALEA.ENTRE.BORNES($U$2,$V$2))</f>
        <v>800</v>
      </c>
      <c r="AG17" s="50" t="s">
        <v>8</v>
      </c>
      <c r="AH17" s="21">
        <f ca="1">100*_XLL.ALEA.ENTRE.BORNES($U$3,$V$3)</f>
        <v>2500</v>
      </c>
      <c r="AI17" s="5" t="s">
        <v>9</v>
      </c>
      <c r="AJ17" s="26" t="s">
        <v>10</v>
      </c>
      <c r="AK17">
        <f ca="1" t="shared" si="0"/>
        <v>5</v>
      </c>
      <c r="AL17">
        <f ca="1" t="shared" si="0"/>
        <v>7</v>
      </c>
      <c r="AM17">
        <f ca="1" t="shared" si="1"/>
        <v>4154</v>
      </c>
      <c r="AN17">
        <f ca="1" t="shared" si="2"/>
        <v>14</v>
      </c>
    </row>
    <row r="18" spans="1:40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>100*(_XLL.ALEA.ENTRE.BORNES($U$2,$V$2))</f>
        <v>800</v>
      </c>
      <c r="Y18" s="50" t="s">
        <v>8</v>
      </c>
      <c r="Z18" s="21">
        <f ca="1">100*_XLL.ALEA.ENTRE.BORNES($U$3,$V$3)</f>
        <v>2400</v>
      </c>
      <c r="AA18" s="5" t="s">
        <v>9</v>
      </c>
      <c r="AB18" s="26" t="s">
        <v>10</v>
      </c>
      <c r="AC18" s="5"/>
      <c r="AD18" s="21"/>
      <c r="AE18" s="5"/>
      <c r="AF18" s="21">
        <f ca="1">100*(_XLL.ALEA.ENTRE.BORNES($U$2,$V$2))</f>
        <v>300</v>
      </c>
      <c r="AG18" s="50" t="s">
        <v>8</v>
      </c>
      <c r="AH18" s="21">
        <f ca="1">100*_XLL.ALEA.ENTRE.BORNES($U$3,$V$3)</f>
        <v>3200</v>
      </c>
      <c r="AI18" s="5" t="s">
        <v>9</v>
      </c>
      <c r="AJ18" s="26" t="s">
        <v>10</v>
      </c>
      <c r="AK18">
        <f ca="1" t="shared" si="0"/>
        <v>4</v>
      </c>
      <c r="AL18">
        <f ca="1" t="shared" si="0"/>
        <v>9</v>
      </c>
      <c r="AM18">
        <f ca="1" t="shared" si="1"/>
        <v>343</v>
      </c>
      <c r="AN18">
        <f ca="1" t="shared" si="2"/>
        <v>4961</v>
      </c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100*(_XLL.ALEA.ENTRE.BORNES($U$2,$V$2))</f>
        <v>700</v>
      </c>
      <c r="Y19" s="50" t="s">
        <v>8</v>
      </c>
      <c r="Z19" s="21">
        <f ca="1">100*_XLL.ALEA.ENTRE.BORNES($U$3,$V$3)</f>
        <v>5000</v>
      </c>
      <c r="AA19" s="5" t="s">
        <v>9</v>
      </c>
      <c r="AB19" s="26" t="s">
        <v>10</v>
      </c>
      <c r="AC19" s="5"/>
      <c r="AD19" s="21"/>
      <c r="AE19" s="5"/>
      <c r="AF19" s="21">
        <f ca="1">100*(_XLL.ALEA.ENTRE.BORNES($U$2,$V$2))</f>
        <v>700</v>
      </c>
      <c r="AG19" s="50" t="s">
        <v>8</v>
      </c>
      <c r="AH19" s="21">
        <f ca="1">100*_XLL.ALEA.ENTRE.BORNES($U$3,$V$3)</f>
        <v>5500</v>
      </c>
      <c r="AI19" s="5" t="s">
        <v>9</v>
      </c>
      <c r="AJ19" s="26" t="s">
        <v>10</v>
      </c>
      <c r="AK19">
        <f ca="1" t="shared" si="0"/>
        <v>8</v>
      </c>
      <c r="AL19">
        <f ca="1" t="shared" si="0"/>
        <v>2</v>
      </c>
      <c r="AM19">
        <f ca="1" t="shared" si="1"/>
        <v>15</v>
      </c>
      <c r="AN19">
        <f ca="1" t="shared" si="2"/>
        <v>93</v>
      </c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100*(_XLL.ALEA.ENTRE.BORNES($U$2,$V$2))</f>
        <v>500</v>
      </c>
      <c r="Y20" s="50" t="s">
        <v>8</v>
      </c>
      <c r="Z20" s="21">
        <f ca="1">100*_XLL.ALEA.ENTRE.BORNES($U$3,$V$3)</f>
        <v>7700</v>
      </c>
      <c r="AA20" s="5" t="s">
        <v>9</v>
      </c>
      <c r="AB20" s="26" t="s">
        <v>10</v>
      </c>
      <c r="AC20" s="5"/>
      <c r="AD20" s="21"/>
      <c r="AE20" s="5"/>
      <c r="AF20" s="21">
        <f ca="1">100*(_XLL.ALEA.ENTRE.BORNES($U$2,$V$2))</f>
        <v>300</v>
      </c>
      <c r="AG20" s="50" t="s">
        <v>8</v>
      </c>
      <c r="AH20" s="21">
        <f ca="1">100*_XLL.ALEA.ENTRE.BORNES($U$3,$V$3)</f>
        <v>8700</v>
      </c>
      <c r="AI20" s="5" t="s">
        <v>9</v>
      </c>
      <c r="AJ20" s="26" t="s">
        <v>10</v>
      </c>
      <c r="AK20">
        <f ca="1" t="shared" si="0"/>
        <v>3</v>
      </c>
      <c r="AL20">
        <f ca="1" t="shared" si="0"/>
        <v>5</v>
      </c>
      <c r="AM20">
        <f ca="1" t="shared" si="1"/>
        <v>47</v>
      </c>
      <c r="AN20">
        <f ca="1" t="shared" si="2"/>
        <v>335</v>
      </c>
    </row>
    <row r="21" spans="1:36" ht="30.75" customHeight="1">
      <c r="A21" s="189" t="s">
        <v>107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  <c r="X21" s="21">
        <f ca="1">100*(_XLL.ALEA.ENTRE.BORNES($U$2,$V$2))</f>
        <v>300</v>
      </c>
      <c r="Y21" s="50" t="s">
        <v>8</v>
      </c>
      <c r="Z21" s="21">
        <f ca="1">100*_XLL.ALEA.ENTRE.BORNES($U$3,$V$3)</f>
        <v>6700</v>
      </c>
      <c r="AA21" s="5" t="s">
        <v>9</v>
      </c>
      <c r="AB21" s="26" t="s">
        <v>10</v>
      </c>
      <c r="AC21" s="5"/>
      <c r="AD21" s="21"/>
      <c r="AE21" s="5"/>
      <c r="AF21" s="21">
        <f ca="1">100*(_XLL.ALEA.ENTRE.BORNES($U$2,$V$2))</f>
        <v>100</v>
      </c>
      <c r="AG21" s="50" t="s">
        <v>8</v>
      </c>
      <c r="AH21" s="21">
        <f ca="1">100*_XLL.ALEA.ENTRE.BORNES($U$3,$V$3)</f>
        <v>4700</v>
      </c>
      <c r="AI21" s="5" t="s">
        <v>9</v>
      </c>
      <c r="AJ21" s="26" t="s">
        <v>10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AN1</f>
        <v>385</v>
      </c>
      <c r="F25" s="111" t="s">
        <v>11</v>
      </c>
      <c r="G25" s="109">
        <f ca="1">_XLL.ALEA.ENTRE.BORNES($U$2,$E25-5)</f>
        <v>121</v>
      </c>
      <c r="H25" s="35" t="s">
        <v>9</v>
      </c>
      <c r="I25" s="34" t="s">
        <v>10</v>
      </c>
      <c r="J25" s="34"/>
      <c r="K25" s="33"/>
      <c r="L25" s="35"/>
      <c r="M25" s="52">
        <f>AN6</f>
        <v>5196</v>
      </c>
      <c r="N25" s="111" t="s">
        <v>11</v>
      </c>
      <c r="O25" s="109">
        <f ca="1">_XLL.ALEA.ENTRE.BORNES($U$2,$M25-5)</f>
        <v>4864</v>
      </c>
      <c r="P25" s="35" t="s">
        <v>9</v>
      </c>
      <c r="Q25" s="34" t="s">
        <v>10</v>
      </c>
      <c r="R25" s="5"/>
      <c r="S25" s="43"/>
    </row>
    <row r="26" spans="1:19" ht="18.75">
      <c r="A26" s="42"/>
      <c r="B26" s="5"/>
      <c r="C26" s="21"/>
      <c r="D26" s="5"/>
      <c r="E26" s="109">
        <f>AN2</f>
        <v>79</v>
      </c>
      <c r="F26" s="111" t="s">
        <v>11</v>
      </c>
      <c r="G26" s="109">
        <f ca="1">_XLL.ALEA.ENTRE.BORNES($U$2,$E26-5)</f>
        <v>41</v>
      </c>
      <c r="H26" s="35" t="s">
        <v>9</v>
      </c>
      <c r="I26" s="34" t="s">
        <v>10</v>
      </c>
      <c r="J26" s="35"/>
      <c r="K26" s="33"/>
      <c r="L26" s="35"/>
      <c r="M26" s="109">
        <f>AN7</f>
        <v>16</v>
      </c>
      <c r="N26" s="111" t="s">
        <v>11</v>
      </c>
      <c r="O26" s="109">
        <f ca="1">_XLL.ALEA.ENTRE.BORNES($U$2,$M26-5)</f>
        <v>9</v>
      </c>
      <c r="P26" s="35" t="s">
        <v>9</v>
      </c>
      <c r="Q26" s="34" t="s">
        <v>10</v>
      </c>
      <c r="R26" s="5"/>
      <c r="S26" s="43"/>
    </row>
    <row r="27" spans="1:19" ht="18.75">
      <c r="A27" s="42"/>
      <c r="B27" s="5"/>
      <c r="C27" s="21"/>
      <c r="D27" s="5"/>
      <c r="E27" s="109">
        <f>AN3</f>
        <v>3730</v>
      </c>
      <c r="F27" s="111" t="s">
        <v>11</v>
      </c>
      <c r="G27" s="109">
        <f ca="1">_XLL.ALEA.ENTRE.BORNES($U$2,$E27-5)</f>
        <v>1949</v>
      </c>
      <c r="H27" s="35" t="s">
        <v>9</v>
      </c>
      <c r="I27" s="34" t="s">
        <v>10</v>
      </c>
      <c r="J27" s="35"/>
      <c r="K27" s="33"/>
      <c r="L27" s="35"/>
      <c r="M27" s="109">
        <f>AN8</f>
        <v>66</v>
      </c>
      <c r="N27" s="111" t="s">
        <v>11</v>
      </c>
      <c r="O27" s="109">
        <f ca="1">_XLL.ALEA.ENTRE.BORNES($U$2,$M27-5)</f>
        <v>50</v>
      </c>
      <c r="P27" s="35" t="s">
        <v>9</v>
      </c>
      <c r="Q27" s="34" t="s">
        <v>10</v>
      </c>
      <c r="R27" s="5"/>
      <c r="S27" s="43"/>
    </row>
    <row r="28" spans="1:19" ht="18.75">
      <c r="A28" s="42"/>
      <c r="B28" s="5"/>
      <c r="C28" s="21"/>
      <c r="D28" s="5"/>
      <c r="E28" s="109">
        <f>AN4</f>
        <v>47</v>
      </c>
      <c r="F28" s="111" t="s">
        <v>11</v>
      </c>
      <c r="G28" s="109">
        <f ca="1">_XLL.ALEA.ENTRE.BORNES($U$2,$E28-5)</f>
        <v>9</v>
      </c>
      <c r="H28" s="35" t="s">
        <v>9</v>
      </c>
      <c r="I28" s="34" t="s">
        <v>10</v>
      </c>
      <c r="J28" s="35"/>
      <c r="K28" s="33"/>
      <c r="L28" s="35"/>
      <c r="M28" s="109">
        <f>AN9</f>
        <v>63</v>
      </c>
      <c r="N28" s="111" t="s">
        <v>11</v>
      </c>
      <c r="O28" s="109">
        <f ca="1">_XLL.ALEA.ENTRE.BORNES($U$2,$M28-5)</f>
        <v>44</v>
      </c>
      <c r="P28" s="35" t="s">
        <v>9</v>
      </c>
      <c r="Q28" s="34" t="s">
        <v>10</v>
      </c>
      <c r="R28" s="5"/>
      <c r="S28" s="43"/>
    </row>
    <row r="29" spans="1:19" ht="18.75">
      <c r="A29" s="42"/>
      <c r="B29" s="5"/>
      <c r="C29" s="21"/>
      <c r="D29" s="5"/>
      <c r="E29" s="109">
        <f>AN5</f>
        <v>1503</v>
      </c>
      <c r="F29" s="111" t="s">
        <v>11</v>
      </c>
      <c r="G29" s="109">
        <f ca="1">_XLL.ALEA.ENTRE.BORNES($U$2,$E29-5)</f>
        <v>783</v>
      </c>
      <c r="H29" s="35" t="s">
        <v>9</v>
      </c>
      <c r="I29" s="34" t="s">
        <v>10</v>
      </c>
      <c r="J29" s="35"/>
      <c r="K29" s="33"/>
      <c r="L29" s="35"/>
      <c r="M29" s="109">
        <f>AN10</f>
        <v>6806</v>
      </c>
      <c r="N29" s="111" t="s">
        <v>11</v>
      </c>
      <c r="O29" s="109">
        <f ca="1">_XLL.ALEA.ENTRE.BORNES($U$2,$M29-5)</f>
        <v>1142</v>
      </c>
      <c r="P29" s="35" t="s">
        <v>9</v>
      </c>
      <c r="Q29" s="34" t="s">
        <v>10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209" t="s">
        <v>109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10"/>
    </row>
    <row r="34" spans="1:19" ht="15.75" customHeight="1">
      <c r="A34" s="49"/>
      <c r="B34" s="86"/>
      <c r="C34" s="86"/>
      <c r="D34" s="86"/>
      <c r="E34" s="209" t="s">
        <v>36</v>
      </c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86"/>
      <c r="S34" s="87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J3:R3"/>
    <mergeCell ref="S5:S6"/>
    <mergeCell ref="A1:A4"/>
    <mergeCell ref="B1:R2"/>
    <mergeCell ref="S1:S4"/>
    <mergeCell ref="C4:R4"/>
    <mergeCell ref="A5:R6"/>
    <mergeCell ref="E16:S16"/>
    <mergeCell ref="E34:Q34"/>
    <mergeCell ref="A21:R22"/>
    <mergeCell ref="B33:S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D50"/>
  <sheetViews>
    <sheetView zoomScalePageLayoutView="0" workbookViewId="0" topLeftCell="A23">
      <selection activeCell="AF24" sqref="AF2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421875" style="0" customWidth="1"/>
    <col min="4" max="4" width="1.28515625" style="0" customWidth="1"/>
    <col min="5" max="5" width="8.14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1" width="1.7109375" style="0" customWidth="1"/>
    <col min="12" max="12" width="1.1484375" style="0" customWidth="1"/>
    <col min="13" max="13" width="7.57421875" style="0" customWidth="1"/>
    <col min="14" max="14" width="2.140625" style="0" customWidth="1"/>
    <col min="15" max="15" width="8.421875" style="0" customWidth="1"/>
    <col min="16" max="16" width="3.00390625" style="0" customWidth="1"/>
    <col min="17" max="17" width="4.8515625" style="0" customWidth="1"/>
    <col min="18" max="18" width="1.71093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30" width="0" style="0" hidden="1" customWidth="1"/>
  </cols>
  <sheetData>
    <row r="1" spans="1:30" ht="15.75" customHeight="1">
      <c r="A1" s="178"/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110</v>
      </c>
      <c r="T1" s="22" t="s">
        <v>4</v>
      </c>
      <c r="U1" s="23" t="s">
        <v>3</v>
      </c>
      <c r="V1" s="23" t="s">
        <v>5</v>
      </c>
      <c r="AB1">
        <f ca="1">_XLL.ALEA.ENTRE.BORNES($U$4,$V$4)</f>
        <v>7</v>
      </c>
      <c r="AC1">
        <f>CHOOSE(AB1,0.1,0.01,0.1,0.01,0.1,0.01,0.1,0.01,0.1)</f>
        <v>0.1</v>
      </c>
      <c r="AD1">
        <f ca="1">IF(AC1=0.1,$AC1*_XLL.ALEA.ENTRE.BORNES($U$2,$V$2),$AC1*_XLL.ALEA.ENTRE.BORNES($U$5,$V$5))</f>
        <v>42.400000000000006</v>
      </c>
    </row>
    <row r="2" spans="1:30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100</v>
      </c>
      <c r="V2">
        <v>500</v>
      </c>
      <c r="X2">
        <f ca="1">_XLL.ALEA.ENTRE.BORNES($U$2,$V$2)</f>
        <v>241</v>
      </c>
      <c r="Z2">
        <f ca="1">_XLL.ALEA.ENTRE.BORNES($U$2,$V$2)</f>
        <v>404</v>
      </c>
      <c r="AB2">
        <f aca="true" ca="1" t="shared" si="0" ref="AB2:AB40">_XLL.ALEA.ENTRE.BORNES($U$4,$V$4)</f>
        <v>9</v>
      </c>
      <c r="AC2">
        <f aca="true" t="shared" si="1" ref="AC2:AC40">CHOOSE(AB2,0.1,0.01,0.1,0.01,0.1,0.01,0.1,0.01,0.1)</f>
        <v>0.1</v>
      </c>
      <c r="AD2">
        <f aca="true" ca="1" t="shared" si="2" ref="AD2:AD40">IF(AC2=0.1,$AC2*_XLL.ALEA.ENTRE.BORNES($U$2,$V$2),$AC2*_XLL.ALEA.ENTRE.BORNES($U$5,$V$5))</f>
        <v>30.6</v>
      </c>
    </row>
    <row r="3" spans="1:30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</v>
      </c>
      <c r="V3" s="21">
        <v>50</v>
      </c>
      <c r="X3">
        <f aca="true" ca="1" t="shared" si="3" ref="X3:Z6">_XLL.ALEA.ENTRE.BORNES($U$2,$V$2)</f>
        <v>424</v>
      </c>
      <c r="Z3">
        <f ca="1" t="shared" si="3"/>
        <v>307</v>
      </c>
      <c r="AB3">
        <f ca="1" t="shared" si="0"/>
        <v>7</v>
      </c>
      <c r="AC3">
        <f t="shared" si="1"/>
        <v>0.1</v>
      </c>
      <c r="AD3">
        <f ca="1" t="shared" si="2"/>
        <v>26.8</v>
      </c>
    </row>
    <row r="4" spans="1:30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V4">
        <v>9</v>
      </c>
      <c r="X4">
        <f ca="1" t="shared" si="3"/>
        <v>131</v>
      </c>
      <c r="Z4">
        <f ca="1" t="shared" si="3"/>
        <v>480</v>
      </c>
      <c r="AB4">
        <f ca="1" t="shared" si="0"/>
        <v>8</v>
      </c>
      <c r="AC4">
        <f t="shared" si="1"/>
        <v>0.01</v>
      </c>
      <c r="AD4">
        <f ca="1" t="shared" si="2"/>
        <v>32.99</v>
      </c>
    </row>
    <row r="5" spans="1:30" ht="15">
      <c r="A5" s="215" t="s">
        <v>111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7"/>
      <c r="S5" s="181" t="s">
        <v>2</v>
      </c>
      <c r="U5">
        <v>1000</v>
      </c>
      <c r="V5">
        <v>5000</v>
      </c>
      <c r="X5">
        <f ca="1" t="shared" si="3"/>
        <v>466</v>
      </c>
      <c r="Z5">
        <f ca="1" t="shared" si="3"/>
        <v>455</v>
      </c>
      <c r="AB5">
        <f ca="1" t="shared" si="0"/>
        <v>9</v>
      </c>
      <c r="AC5">
        <f t="shared" si="1"/>
        <v>0.1</v>
      </c>
      <c r="AD5">
        <f ca="1" t="shared" si="2"/>
        <v>21.200000000000003</v>
      </c>
    </row>
    <row r="6" spans="1:30" ht="1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  <c r="S6" s="182"/>
      <c r="X6">
        <f ca="1" t="shared" si="3"/>
        <v>295</v>
      </c>
      <c r="Z6">
        <f ca="1" t="shared" si="3"/>
        <v>176</v>
      </c>
      <c r="AB6">
        <f ca="1" t="shared" si="0"/>
        <v>6</v>
      </c>
      <c r="AC6">
        <f t="shared" si="1"/>
        <v>0.01</v>
      </c>
      <c r="AD6">
        <f ca="1" t="shared" si="2"/>
        <v>34.21</v>
      </c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AB7">
        <f ca="1" t="shared" si="0"/>
        <v>7</v>
      </c>
      <c r="AC7">
        <f t="shared" si="1"/>
        <v>0.1</v>
      </c>
      <c r="AD7">
        <f ca="1" t="shared" si="2"/>
        <v>34.1</v>
      </c>
    </row>
    <row r="8" spans="1:30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B8">
        <f ca="1" t="shared" si="0"/>
        <v>8</v>
      </c>
      <c r="AC8">
        <f t="shared" si="1"/>
        <v>0.01</v>
      </c>
      <c r="AD8">
        <f ca="1" t="shared" si="2"/>
        <v>22.12</v>
      </c>
    </row>
    <row r="9" spans="1:30" ht="18.75">
      <c r="A9" s="42"/>
      <c r="B9" s="26"/>
      <c r="C9" s="21"/>
      <c r="D9" s="5"/>
      <c r="E9" s="33">
        <f ca="1">0.1*_XLL.ALEA.ENTRE.BORNES($U$2,$V$2)</f>
        <v>19.900000000000002</v>
      </c>
      <c r="F9" s="111" t="s">
        <v>8</v>
      </c>
      <c r="G9" s="33">
        <f ca="1">_XLL.ALEA.ENTRE.BORNES($U$3,$V$3)</f>
        <v>24</v>
      </c>
      <c r="H9" s="35" t="s">
        <v>9</v>
      </c>
      <c r="I9" s="34" t="s">
        <v>10</v>
      </c>
      <c r="J9" s="34"/>
      <c r="K9" s="33"/>
      <c r="L9" s="35"/>
      <c r="M9" s="109">
        <f ca="1">0.1*_XLL.ALEA.ENTRE.BORNES($U$2,$V$2)</f>
        <v>10.8</v>
      </c>
      <c r="N9" s="111" t="s">
        <v>8</v>
      </c>
      <c r="O9" s="52">
        <f>AD1</f>
        <v>42.400000000000006</v>
      </c>
      <c r="P9" s="35" t="s">
        <v>9</v>
      </c>
      <c r="Q9" s="34" t="s">
        <v>10</v>
      </c>
      <c r="R9" s="26"/>
      <c r="S9" s="43"/>
      <c r="X9">
        <f ca="1">_XLL.ALEA.ENTRE.BORNES($U$2,$V$2)</f>
        <v>314</v>
      </c>
      <c r="Z9">
        <f ca="1">_XLL.ALEA.ENTRE.BORNES($U$2,$V$2)</f>
        <v>111</v>
      </c>
      <c r="AB9">
        <f ca="1" t="shared" si="0"/>
        <v>1</v>
      </c>
      <c r="AC9">
        <f t="shared" si="1"/>
        <v>0.1</v>
      </c>
      <c r="AD9">
        <f ca="1" t="shared" si="2"/>
        <v>39.900000000000006</v>
      </c>
    </row>
    <row r="10" spans="1:30" ht="18.75">
      <c r="A10" s="42"/>
      <c r="B10" s="5"/>
      <c r="C10" s="21"/>
      <c r="D10" s="5"/>
      <c r="E10" s="109">
        <f ca="1">0.1*_XLL.ALEA.ENTRE.BORNES($U$2,$V$2)</f>
        <v>48.1</v>
      </c>
      <c r="F10" s="111" t="s">
        <v>8</v>
      </c>
      <c r="G10" s="109">
        <f ca="1">_XLL.ALEA.ENTRE.BORNES($U$3,$V$3)</f>
        <v>36</v>
      </c>
      <c r="H10" s="35" t="s">
        <v>9</v>
      </c>
      <c r="I10" s="34" t="s">
        <v>10</v>
      </c>
      <c r="J10" s="35"/>
      <c r="K10" s="33"/>
      <c r="L10" s="35"/>
      <c r="M10" s="109">
        <f ca="1">0.1*_XLL.ALEA.ENTRE.BORNES($U$2,$V$2)</f>
        <v>11.700000000000001</v>
      </c>
      <c r="N10" s="111" t="s">
        <v>8</v>
      </c>
      <c r="O10" s="109">
        <f>AD2</f>
        <v>30.6</v>
      </c>
      <c r="P10" s="35" t="s">
        <v>9</v>
      </c>
      <c r="Q10" s="34" t="s">
        <v>10</v>
      </c>
      <c r="R10" s="5"/>
      <c r="S10" s="43"/>
      <c r="X10">
        <f ca="1">_XLL.ALEA.ENTRE.BORNES($U$2,$V$2)</f>
        <v>390</v>
      </c>
      <c r="Z10">
        <f ca="1">_XLL.ALEA.ENTRE.BORNES($U$2,$V$2)</f>
        <v>454</v>
      </c>
      <c r="AB10">
        <f ca="1" t="shared" si="0"/>
        <v>3</v>
      </c>
      <c r="AC10">
        <f t="shared" si="1"/>
        <v>0.1</v>
      </c>
      <c r="AD10">
        <f ca="1" t="shared" si="2"/>
        <v>11.5</v>
      </c>
    </row>
    <row r="11" spans="1:30" ht="18.75">
      <c r="A11" s="42"/>
      <c r="B11" s="5"/>
      <c r="C11" s="21"/>
      <c r="D11" s="5"/>
      <c r="E11" s="109">
        <f ca="1">0.1*_XLL.ALEA.ENTRE.BORNES($U$2,$V$2)</f>
        <v>44.800000000000004</v>
      </c>
      <c r="F11" s="111" t="s">
        <v>8</v>
      </c>
      <c r="G11" s="109">
        <f ca="1">_XLL.ALEA.ENTRE.BORNES($U$3,$V$3)</f>
        <v>24</v>
      </c>
      <c r="H11" s="35" t="s">
        <v>9</v>
      </c>
      <c r="I11" s="34" t="s">
        <v>10</v>
      </c>
      <c r="J11" s="35"/>
      <c r="K11" s="33"/>
      <c r="L11" s="35"/>
      <c r="M11" s="109">
        <f ca="1">0.1*_XLL.ALEA.ENTRE.BORNES($U$2,$V$2)</f>
        <v>10.700000000000001</v>
      </c>
      <c r="N11" s="111" t="s">
        <v>8</v>
      </c>
      <c r="O11" s="109">
        <f>AD3</f>
        <v>26.8</v>
      </c>
      <c r="P11" s="35" t="s">
        <v>9</v>
      </c>
      <c r="Q11" s="34" t="s">
        <v>10</v>
      </c>
      <c r="R11" s="5"/>
      <c r="S11" s="43"/>
      <c r="X11">
        <f ca="1">_XLL.ALEA.ENTRE.BORNES($U$2,$V$2)</f>
        <v>274</v>
      </c>
      <c r="Z11">
        <f ca="1">_XLL.ALEA.ENTRE.BORNES($U$2,$V$2)</f>
        <v>377</v>
      </c>
      <c r="AB11">
        <f ca="1" t="shared" si="0"/>
        <v>7</v>
      </c>
      <c r="AC11">
        <f t="shared" si="1"/>
        <v>0.1</v>
      </c>
      <c r="AD11">
        <f ca="1" t="shared" si="2"/>
        <v>35</v>
      </c>
    </row>
    <row r="12" spans="1:30" ht="18.75">
      <c r="A12" s="42"/>
      <c r="B12" s="5"/>
      <c r="C12" s="21"/>
      <c r="D12" s="5"/>
      <c r="E12" s="109">
        <f ca="1">0.1*_XLL.ALEA.ENTRE.BORNES($U$2,$V$2)</f>
        <v>44.7</v>
      </c>
      <c r="F12" s="111" t="s">
        <v>8</v>
      </c>
      <c r="G12" s="109">
        <f ca="1">_XLL.ALEA.ENTRE.BORNES($U$3,$V$3)</f>
        <v>47</v>
      </c>
      <c r="H12" s="35" t="s">
        <v>9</v>
      </c>
      <c r="I12" s="34" t="s">
        <v>10</v>
      </c>
      <c r="J12" s="35"/>
      <c r="K12" s="33"/>
      <c r="L12" s="35"/>
      <c r="M12" s="109">
        <f ca="1">0.1*_XLL.ALEA.ENTRE.BORNES($U$2,$V$2)</f>
        <v>29.700000000000003</v>
      </c>
      <c r="N12" s="111" t="s">
        <v>8</v>
      </c>
      <c r="O12" s="109">
        <f>AD4</f>
        <v>32.99</v>
      </c>
      <c r="P12" s="35" t="s">
        <v>9</v>
      </c>
      <c r="Q12" s="34" t="s">
        <v>10</v>
      </c>
      <c r="R12" s="5"/>
      <c r="S12" s="43"/>
      <c r="X12">
        <f ca="1">_XLL.ALEA.ENTRE.BORNES($U$2,$V$2)</f>
        <v>295</v>
      </c>
      <c r="Z12">
        <f ca="1">_XLL.ALEA.ENTRE.BORNES($U$2,$V$2)</f>
        <v>459</v>
      </c>
      <c r="AB12">
        <f ca="1" t="shared" si="0"/>
        <v>2</v>
      </c>
      <c r="AC12">
        <f t="shared" si="1"/>
        <v>0.01</v>
      </c>
      <c r="AD12">
        <f ca="1" t="shared" si="2"/>
        <v>41.03</v>
      </c>
    </row>
    <row r="13" spans="1:30" ht="18.75">
      <c r="A13" s="42"/>
      <c r="B13" s="5"/>
      <c r="C13" s="21"/>
      <c r="D13" s="5"/>
      <c r="E13" s="109">
        <f ca="1">0.1*_XLL.ALEA.ENTRE.BORNES($U$2,$V$2)</f>
        <v>25.3</v>
      </c>
      <c r="F13" s="111" t="s">
        <v>8</v>
      </c>
      <c r="G13" s="109">
        <f ca="1">_XLL.ALEA.ENTRE.BORNES($U$3,$V$3)</f>
        <v>23</v>
      </c>
      <c r="H13" s="35" t="s">
        <v>9</v>
      </c>
      <c r="I13" s="34" t="s">
        <v>10</v>
      </c>
      <c r="J13" s="35"/>
      <c r="K13" s="33"/>
      <c r="L13" s="35"/>
      <c r="M13" s="109">
        <f ca="1">0.1*_XLL.ALEA.ENTRE.BORNES($U$2,$V$2)</f>
        <v>45.400000000000006</v>
      </c>
      <c r="N13" s="111" t="s">
        <v>8</v>
      </c>
      <c r="O13" s="109">
        <f>AD5</f>
        <v>21.200000000000003</v>
      </c>
      <c r="P13" s="35" t="s">
        <v>9</v>
      </c>
      <c r="Q13" s="34" t="s">
        <v>10</v>
      </c>
      <c r="R13" s="5"/>
      <c r="S13" s="43"/>
      <c r="X13">
        <f ca="1">_XLL.ALEA.ENTRE.BORNES($U$2,$V$2)</f>
        <v>466</v>
      </c>
      <c r="Z13">
        <f ca="1">_XLL.ALEA.ENTRE.BORNES($U$2,$V$2)</f>
        <v>197</v>
      </c>
      <c r="AB13">
        <f ca="1" t="shared" si="0"/>
        <v>3</v>
      </c>
      <c r="AC13">
        <f t="shared" si="1"/>
        <v>0.1</v>
      </c>
      <c r="AD13">
        <f ca="1" t="shared" si="2"/>
        <v>49.900000000000006</v>
      </c>
    </row>
    <row r="14" spans="1:3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B14">
        <f ca="1" t="shared" si="0"/>
        <v>6</v>
      </c>
      <c r="AC14">
        <f t="shared" si="1"/>
        <v>0.01</v>
      </c>
      <c r="AD14">
        <f ca="1" t="shared" si="2"/>
        <v>39.300000000000004</v>
      </c>
    </row>
    <row r="15" spans="1:30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B15">
        <f ca="1" t="shared" si="0"/>
        <v>7</v>
      </c>
      <c r="AC15">
        <f t="shared" si="1"/>
        <v>0.1</v>
      </c>
      <c r="AD15">
        <f ca="1" t="shared" si="2"/>
        <v>12.8</v>
      </c>
    </row>
    <row r="16" spans="1:30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AB16">
        <f ca="1" t="shared" si="0"/>
        <v>5</v>
      </c>
      <c r="AC16">
        <f t="shared" si="1"/>
        <v>0.1</v>
      </c>
      <c r="AD16">
        <f ca="1" t="shared" si="2"/>
        <v>13</v>
      </c>
    </row>
    <row r="17" spans="1:30" ht="15">
      <c r="A17" s="42"/>
      <c r="B17" s="5"/>
      <c r="C17" s="144" t="s">
        <v>114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3"/>
      <c r="S17" s="51"/>
      <c r="AB17">
        <f ca="1" t="shared" si="0"/>
        <v>8</v>
      </c>
      <c r="AC17">
        <f t="shared" si="1"/>
        <v>0.01</v>
      </c>
      <c r="AD17">
        <f ca="1" t="shared" si="2"/>
        <v>28.94</v>
      </c>
    </row>
    <row r="18" spans="1:30" ht="15">
      <c r="A18" s="42"/>
      <c r="B18" s="5"/>
      <c r="C18" s="144" t="s">
        <v>115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3"/>
      <c r="S18" s="51"/>
      <c r="AB18">
        <f ca="1" t="shared" si="0"/>
        <v>2</v>
      </c>
      <c r="AC18">
        <f t="shared" si="1"/>
        <v>0.01</v>
      </c>
      <c r="AD18">
        <f ca="1" t="shared" si="2"/>
        <v>10.120000000000001</v>
      </c>
    </row>
    <row r="19" spans="1:30" ht="15">
      <c r="A19" s="7"/>
      <c r="B19" s="8"/>
      <c r="C19" s="8" t="s">
        <v>116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AB19">
        <f ca="1" t="shared" si="0"/>
        <v>4</v>
      </c>
      <c r="AC19">
        <f t="shared" si="1"/>
        <v>0.01</v>
      </c>
      <c r="AD19">
        <f ca="1" t="shared" si="2"/>
        <v>40.24</v>
      </c>
    </row>
    <row r="20" spans="1:3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AB20">
        <f ca="1" t="shared" si="0"/>
        <v>9</v>
      </c>
      <c r="AC20">
        <f t="shared" si="1"/>
        <v>0.1</v>
      </c>
      <c r="AD20">
        <f ca="1" t="shared" si="2"/>
        <v>16.400000000000002</v>
      </c>
    </row>
    <row r="21" spans="1:30" ht="15">
      <c r="A21" s="215" t="s">
        <v>112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181" t="s">
        <v>2</v>
      </c>
      <c r="AB21">
        <f ca="1" t="shared" si="0"/>
        <v>1</v>
      </c>
      <c r="AC21">
        <f t="shared" si="1"/>
        <v>0.1</v>
      </c>
      <c r="AD21">
        <f ca="1" t="shared" si="2"/>
        <v>35.800000000000004</v>
      </c>
    </row>
    <row r="22" spans="1:30" ht="15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  <c r="S22" s="182"/>
      <c r="AB22">
        <f ca="1" t="shared" si="0"/>
        <v>9</v>
      </c>
      <c r="AC22">
        <f t="shared" si="1"/>
        <v>0.1</v>
      </c>
      <c r="AD22">
        <f ca="1" t="shared" si="2"/>
        <v>26.400000000000002</v>
      </c>
    </row>
    <row r="23" spans="1:30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  <c r="AB23">
        <f ca="1" t="shared" si="0"/>
        <v>5</v>
      </c>
      <c r="AC23">
        <f t="shared" si="1"/>
        <v>0.1</v>
      </c>
      <c r="AD23">
        <f ca="1" t="shared" si="2"/>
        <v>16.8</v>
      </c>
    </row>
    <row r="24" spans="1:30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AB24">
        <f ca="1" t="shared" si="0"/>
        <v>7</v>
      </c>
      <c r="AC24">
        <f t="shared" si="1"/>
        <v>0.1</v>
      </c>
      <c r="AD24">
        <f ca="1" t="shared" si="2"/>
        <v>30.3</v>
      </c>
    </row>
    <row r="25" spans="1:30" ht="18.75">
      <c r="A25" s="42"/>
      <c r="B25" s="5"/>
      <c r="C25" s="21"/>
      <c r="D25" s="5"/>
      <c r="E25" s="109">
        <f ca="1">0.1*_XLL.ALEA.ENTRE.BORNES($U$2,$V$2)</f>
        <v>26</v>
      </c>
      <c r="F25" s="111" t="s">
        <v>8</v>
      </c>
      <c r="G25" s="109">
        <f ca="1">_XLL.ALEA.ENTRE.BORNES($U$3,$V$3)</f>
        <v>33</v>
      </c>
      <c r="H25" s="35" t="s">
        <v>9</v>
      </c>
      <c r="I25" s="34" t="s">
        <v>10</v>
      </c>
      <c r="J25" s="34"/>
      <c r="K25" s="33"/>
      <c r="L25" s="35"/>
      <c r="M25" s="109">
        <f ca="1">0.1*_XLL.ALEA.ENTRE.BORNES($U$2,$V$2)</f>
        <v>39.1</v>
      </c>
      <c r="N25" s="111" t="s">
        <v>8</v>
      </c>
      <c r="O25" s="109">
        <f>AD17</f>
        <v>28.94</v>
      </c>
      <c r="P25" s="35" t="s">
        <v>9</v>
      </c>
      <c r="Q25" s="34" t="s">
        <v>10</v>
      </c>
      <c r="R25" s="5"/>
      <c r="S25" s="43"/>
      <c r="AB25">
        <f ca="1" t="shared" si="0"/>
        <v>6</v>
      </c>
      <c r="AC25">
        <f t="shared" si="1"/>
        <v>0.01</v>
      </c>
      <c r="AD25">
        <f ca="1" t="shared" si="2"/>
        <v>26.35</v>
      </c>
    </row>
    <row r="26" spans="1:30" ht="18.75">
      <c r="A26" s="42"/>
      <c r="B26" s="5"/>
      <c r="C26" s="21"/>
      <c r="D26" s="5"/>
      <c r="E26" s="109">
        <f ca="1">0.1*_XLL.ALEA.ENTRE.BORNES($U$2,$V$2)</f>
        <v>35.6</v>
      </c>
      <c r="F26" s="111" t="s">
        <v>8</v>
      </c>
      <c r="G26" s="109">
        <f ca="1">_XLL.ALEA.ENTRE.BORNES($U$3,$V$3)</f>
        <v>37</v>
      </c>
      <c r="H26" s="35" t="s">
        <v>9</v>
      </c>
      <c r="I26" s="34" t="s">
        <v>10</v>
      </c>
      <c r="J26" s="35"/>
      <c r="K26" s="33"/>
      <c r="L26" s="35"/>
      <c r="M26" s="109">
        <f ca="1">0.1*_XLL.ALEA.ENTRE.BORNES($U$2,$V$2)</f>
        <v>49.5</v>
      </c>
      <c r="N26" s="111" t="s">
        <v>8</v>
      </c>
      <c r="O26" s="109">
        <f>AD18</f>
        <v>10.120000000000001</v>
      </c>
      <c r="P26" s="35" t="s">
        <v>9</v>
      </c>
      <c r="Q26" s="34" t="s">
        <v>10</v>
      </c>
      <c r="R26" s="5"/>
      <c r="S26" s="43"/>
      <c r="AB26">
        <f ca="1" t="shared" si="0"/>
        <v>9</v>
      </c>
      <c r="AC26">
        <f t="shared" si="1"/>
        <v>0.1</v>
      </c>
      <c r="AD26">
        <f ca="1" t="shared" si="2"/>
        <v>49.5</v>
      </c>
    </row>
    <row r="27" spans="1:30" ht="18.75">
      <c r="A27" s="42"/>
      <c r="B27" s="5"/>
      <c r="C27" s="21"/>
      <c r="D27" s="5"/>
      <c r="E27" s="109">
        <f ca="1">0.1*_XLL.ALEA.ENTRE.BORNES($U$2,$V$2)</f>
        <v>39.900000000000006</v>
      </c>
      <c r="F27" s="111" t="s">
        <v>8</v>
      </c>
      <c r="G27" s="109">
        <f ca="1">_XLL.ALEA.ENTRE.BORNES($U$3,$V$3)</f>
        <v>48</v>
      </c>
      <c r="H27" s="35" t="s">
        <v>9</v>
      </c>
      <c r="I27" s="34" t="s">
        <v>10</v>
      </c>
      <c r="J27" s="35"/>
      <c r="K27" s="33"/>
      <c r="L27" s="35"/>
      <c r="M27" s="109">
        <f ca="1">0.1*_XLL.ALEA.ENTRE.BORNES($U$2,$V$2)</f>
        <v>44.300000000000004</v>
      </c>
      <c r="N27" s="111" t="s">
        <v>8</v>
      </c>
      <c r="O27" s="109">
        <f>AD19</f>
        <v>40.24</v>
      </c>
      <c r="P27" s="35" t="s">
        <v>9</v>
      </c>
      <c r="Q27" s="34" t="s">
        <v>10</v>
      </c>
      <c r="R27" s="5"/>
      <c r="S27" s="43"/>
      <c r="AB27">
        <f ca="1" t="shared" si="0"/>
        <v>9</v>
      </c>
      <c r="AC27">
        <f t="shared" si="1"/>
        <v>0.1</v>
      </c>
      <c r="AD27">
        <f ca="1" t="shared" si="2"/>
        <v>47.400000000000006</v>
      </c>
    </row>
    <row r="28" spans="1:30" ht="18.75">
      <c r="A28" s="42"/>
      <c r="B28" s="5"/>
      <c r="C28" s="21"/>
      <c r="D28" s="5"/>
      <c r="E28" s="109">
        <f ca="1">0.1*_XLL.ALEA.ENTRE.BORNES($U$2,$V$2)</f>
        <v>27.6</v>
      </c>
      <c r="F28" s="111" t="s">
        <v>8</v>
      </c>
      <c r="G28" s="109">
        <f ca="1">_XLL.ALEA.ENTRE.BORNES($U$3,$V$3)</f>
        <v>15</v>
      </c>
      <c r="H28" s="35" t="s">
        <v>9</v>
      </c>
      <c r="I28" s="34" t="s">
        <v>10</v>
      </c>
      <c r="J28" s="35"/>
      <c r="K28" s="33"/>
      <c r="L28" s="35"/>
      <c r="M28" s="109">
        <f ca="1">0.1*_XLL.ALEA.ENTRE.BORNES($U$2,$V$2)</f>
        <v>42.6</v>
      </c>
      <c r="N28" s="111" t="s">
        <v>8</v>
      </c>
      <c r="O28" s="109">
        <f>AD20</f>
        <v>16.400000000000002</v>
      </c>
      <c r="P28" s="35" t="s">
        <v>9</v>
      </c>
      <c r="Q28" s="34" t="s">
        <v>10</v>
      </c>
      <c r="R28" s="5"/>
      <c r="S28" s="43"/>
      <c r="AB28">
        <f ca="1" t="shared" si="0"/>
        <v>6</v>
      </c>
      <c r="AC28">
        <f t="shared" si="1"/>
        <v>0.01</v>
      </c>
      <c r="AD28">
        <f ca="1" t="shared" si="2"/>
        <v>40.53</v>
      </c>
    </row>
    <row r="29" spans="1:30" ht="18.75">
      <c r="A29" s="42"/>
      <c r="B29" s="5"/>
      <c r="C29" s="21"/>
      <c r="D29" s="5"/>
      <c r="E29" s="109">
        <f ca="1">0.1*_XLL.ALEA.ENTRE.BORNES($U$2,$V$2)</f>
        <v>40.1</v>
      </c>
      <c r="F29" s="111" t="s">
        <v>8</v>
      </c>
      <c r="G29" s="109">
        <f ca="1">_XLL.ALEA.ENTRE.BORNES($U$3,$V$3)</f>
        <v>41</v>
      </c>
      <c r="H29" s="35" t="s">
        <v>9</v>
      </c>
      <c r="I29" s="34" t="s">
        <v>10</v>
      </c>
      <c r="J29" s="35"/>
      <c r="K29" s="33"/>
      <c r="L29" s="35"/>
      <c r="M29" s="109">
        <f ca="1">0.1*_XLL.ALEA.ENTRE.BORNES($U$2,$V$2)</f>
        <v>43.6</v>
      </c>
      <c r="N29" s="111" t="s">
        <v>8</v>
      </c>
      <c r="O29" s="109">
        <f>AD21</f>
        <v>35.800000000000004</v>
      </c>
      <c r="P29" s="35" t="s">
        <v>9</v>
      </c>
      <c r="Q29" s="34" t="s">
        <v>10</v>
      </c>
      <c r="R29" s="5"/>
      <c r="S29" s="43"/>
      <c r="AB29">
        <f ca="1" t="shared" si="0"/>
        <v>7</v>
      </c>
      <c r="AC29">
        <f t="shared" si="1"/>
        <v>0.1</v>
      </c>
      <c r="AD29">
        <f ca="1" t="shared" si="2"/>
        <v>31.400000000000002</v>
      </c>
    </row>
    <row r="30" spans="1:30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AB30">
        <f ca="1" t="shared" si="0"/>
        <v>7</v>
      </c>
      <c r="AC30">
        <f t="shared" si="1"/>
        <v>0.1</v>
      </c>
      <c r="AD30">
        <f ca="1" t="shared" si="2"/>
        <v>24.5</v>
      </c>
    </row>
    <row r="31" spans="1:30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AB31">
        <f ca="1" t="shared" si="0"/>
        <v>8</v>
      </c>
      <c r="AC31">
        <f t="shared" si="1"/>
        <v>0.01</v>
      </c>
      <c r="AD31">
        <f ca="1" t="shared" si="2"/>
        <v>47.67</v>
      </c>
    </row>
    <row r="32" spans="1:30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AB32">
        <f ca="1" t="shared" si="0"/>
        <v>7</v>
      </c>
      <c r="AC32">
        <f t="shared" si="1"/>
        <v>0.1</v>
      </c>
      <c r="AD32">
        <f ca="1" t="shared" si="2"/>
        <v>33.7</v>
      </c>
    </row>
    <row r="33" spans="1:30" ht="18.75">
      <c r="A33" s="42"/>
      <c r="B33" s="5"/>
      <c r="C33" s="5"/>
      <c r="D33" s="5"/>
      <c r="E33" s="143" t="s">
        <v>113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3"/>
      <c r="AB33">
        <f ca="1" t="shared" si="0"/>
        <v>1</v>
      </c>
      <c r="AC33">
        <f t="shared" si="1"/>
        <v>0.1</v>
      </c>
      <c r="AD33">
        <f ca="1" t="shared" si="2"/>
        <v>33.1</v>
      </c>
    </row>
    <row r="34" spans="1:30" ht="21" customHeight="1">
      <c r="A34" s="42"/>
      <c r="B34" s="5"/>
      <c r="C34" s="44"/>
      <c r="D34" s="44"/>
      <c r="E34" s="199" t="s">
        <v>37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31"/>
      <c r="T34" s="29"/>
      <c r="AB34">
        <f ca="1" t="shared" si="0"/>
        <v>3</v>
      </c>
      <c r="AC34">
        <f t="shared" si="1"/>
        <v>0.1</v>
      </c>
      <c r="AD34">
        <f ca="1" t="shared" si="2"/>
        <v>30</v>
      </c>
    </row>
    <row r="35" spans="1:30" ht="9" customHeight="1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  <c r="AB35">
        <f ca="1" t="shared" si="0"/>
        <v>1</v>
      </c>
      <c r="AC35">
        <f t="shared" si="1"/>
        <v>0.1</v>
      </c>
      <c r="AD35">
        <f ca="1" t="shared" si="2"/>
        <v>20.200000000000003</v>
      </c>
    </row>
    <row r="36" spans="1:30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AB36">
        <f ca="1" t="shared" si="0"/>
        <v>6</v>
      </c>
      <c r="AC36">
        <f t="shared" si="1"/>
        <v>0.01</v>
      </c>
      <c r="AD36">
        <f ca="1" t="shared" si="2"/>
        <v>31.03</v>
      </c>
    </row>
    <row r="37" spans="1:30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AB37">
        <f ca="1" t="shared" si="0"/>
        <v>4</v>
      </c>
      <c r="AC37">
        <f t="shared" si="1"/>
        <v>0.01</v>
      </c>
      <c r="AD37">
        <f ca="1" t="shared" si="2"/>
        <v>31.73</v>
      </c>
    </row>
    <row r="38" spans="1:30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AB38">
        <f ca="1" t="shared" si="0"/>
        <v>5</v>
      </c>
      <c r="AC38">
        <f t="shared" si="1"/>
        <v>0.1</v>
      </c>
      <c r="AD38">
        <f ca="1" t="shared" si="2"/>
        <v>21.1</v>
      </c>
    </row>
    <row r="39" spans="1:30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AB39">
        <f ca="1" t="shared" si="0"/>
        <v>6</v>
      </c>
      <c r="AC39">
        <f t="shared" si="1"/>
        <v>0.01</v>
      </c>
      <c r="AD39">
        <f ca="1" t="shared" si="2"/>
        <v>44.44</v>
      </c>
    </row>
    <row r="40" spans="1:30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AB40">
        <f ca="1" t="shared" si="0"/>
        <v>9</v>
      </c>
      <c r="AC40">
        <f t="shared" si="1"/>
        <v>0.1</v>
      </c>
      <c r="AD40">
        <f ca="1" t="shared" si="2"/>
        <v>40.6</v>
      </c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R34"/>
    <mergeCell ref="J3:R3"/>
    <mergeCell ref="S5:S6"/>
    <mergeCell ref="S21:S22"/>
    <mergeCell ref="A1:A4"/>
    <mergeCell ref="B1:R2"/>
    <mergeCell ref="S1:S4"/>
    <mergeCell ref="C4:R4"/>
    <mergeCell ref="A5:R6"/>
    <mergeCell ref="A21:R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J50"/>
  <sheetViews>
    <sheetView zoomScalePageLayoutView="0" workbookViewId="0" topLeftCell="A18">
      <selection activeCell="AK11" sqref="AK1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2.00390625" style="0" customWidth="1"/>
    <col min="5" max="5" width="5.7109375" style="0" customWidth="1"/>
    <col min="6" max="6" width="2.140625" style="0" customWidth="1"/>
    <col min="7" max="7" width="7.28125" style="0" customWidth="1"/>
    <col min="8" max="8" width="3.140625" style="0" customWidth="1"/>
    <col min="9" max="9" width="5.140625" style="0" customWidth="1"/>
    <col min="10" max="10" width="1.28515625" style="0" customWidth="1"/>
    <col min="11" max="11" width="1.7109375" style="0" customWidth="1"/>
    <col min="12" max="12" width="1.57421875" style="0" customWidth="1"/>
    <col min="13" max="13" width="8.28125" style="0" customWidth="1"/>
    <col min="14" max="14" width="1.28515625" style="0" customWidth="1"/>
    <col min="15" max="15" width="8.8515625" style="0" customWidth="1"/>
    <col min="16" max="16" width="3.00390625" style="0" customWidth="1"/>
    <col min="17" max="17" width="5.28125" style="0" customWidth="1"/>
    <col min="18" max="18" width="0.9921875" style="0" customWidth="1"/>
    <col min="19" max="19" width="15.0039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4.710937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customWidth="1"/>
    <col min="36" max="37" width="5.00390625" style="0" customWidth="1"/>
    <col min="38" max="38" width="11.421875" style="0" customWidth="1"/>
  </cols>
  <sheetData>
    <row r="1" spans="1:36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117</v>
      </c>
      <c r="T1" s="22" t="s">
        <v>4</v>
      </c>
      <c r="U1" s="23" t="s">
        <v>3</v>
      </c>
      <c r="V1" s="23" t="s">
        <v>5</v>
      </c>
      <c r="AB1">
        <f ca="1">_XLL.ALEA.ENTRE.BORNES($U$4,$V$4)</f>
        <v>8</v>
      </c>
      <c r="AC1">
        <f>CHOOSE(AB1,0.1,0.01,0.1,0.01,0.1,0.01,0.1,0.01,0.1)</f>
        <v>0.01</v>
      </c>
      <c r="AD1">
        <f ca="1">IF(AC1=0.1,$AC1*_XLL.ALEA.ENTRE.BORNES($U$2,$V$2),$AC1*_XLL.ALEA.ENTRE.BORNES($U$5,$V$5))</f>
        <v>33.1</v>
      </c>
      <c r="AE1" s="5"/>
      <c r="AF1" s="21"/>
      <c r="AG1" s="5"/>
      <c r="AH1" s="21">
        <f ca="1">0.1*_XLL.ALEA.ENTRE.BORNES($U$2,$V$2)</f>
        <v>9.4</v>
      </c>
      <c r="AI1" s="5"/>
      <c r="AJ1" s="26"/>
    </row>
    <row r="2" spans="1:36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100</v>
      </c>
      <c r="X2">
        <f ca="1">_XLL.ALEA.ENTRE.BORNES($U$2,$V$2)</f>
        <v>33</v>
      </c>
      <c r="Z2">
        <f ca="1">_XLL.ALEA.ENTRE.BORNES($U$2,$V$2)</f>
        <v>28</v>
      </c>
      <c r="AB2">
        <f aca="true" ca="1" t="shared" si="0" ref="AB2:AB40">_XLL.ALEA.ENTRE.BORNES($U$4,$V$4)</f>
        <v>4</v>
      </c>
      <c r="AC2">
        <f aca="true" t="shared" si="1" ref="AC2:AC40">CHOOSE(AB2,0.1,0.01,0.1,0.01,0.1,0.01,0.1,0.01,0.1)</f>
        <v>0.01</v>
      </c>
      <c r="AD2">
        <f aca="true" ca="1" t="shared" si="2" ref="AD2:AD40">IF(AC2=0.1,$AC2*_XLL.ALEA.ENTRE.BORNES($U$2,$V$2),$AC2*_XLL.ALEA.ENTRE.BORNES($U$5,$V$5))</f>
        <v>43.81</v>
      </c>
      <c r="AE2" s="5"/>
      <c r="AF2" s="21"/>
      <c r="AG2" s="5"/>
      <c r="AH2" s="21">
        <f aca="true" ca="1" t="shared" si="3" ref="AH2:AH40">0.1*_XLL.ALEA.ENTRE.BORNES($U$2,$V$2)</f>
        <v>7.4</v>
      </c>
      <c r="AI2" s="5"/>
      <c r="AJ2" s="26"/>
    </row>
    <row r="3" spans="1:36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100</v>
      </c>
      <c r="V3" s="21">
        <v>999</v>
      </c>
      <c r="X3">
        <f aca="true" ca="1" t="shared" si="4" ref="X3:Z6">_XLL.ALEA.ENTRE.BORNES($U$2,$V$2)</f>
        <v>68</v>
      </c>
      <c r="Z3">
        <f ca="1" t="shared" si="4"/>
        <v>18</v>
      </c>
      <c r="AB3">
        <f ca="1" t="shared" si="0"/>
        <v>2</v>
      </c>
      <c r="AC3">
        <f t="shared" si="1"/>
        <v>0.01</v>
      </c>
      <c r="AD3">
        <f ca="1" t="shared" si="2"/>
        <v>21.14</v>
      </c>
      <c r="AE3" s="5"/>
      <c r="AF3" s="21"/>
      <c r="AG3" s="5"/>
      <c r="AH3" s="21">
        <f ca="1" t="shared" si="3"/>
        <v>3.5</v>
      </c>
      <c r="AI3" s="5"/>
      <c r="AJ3" s="26"/>
    </row>
    <row r="4" spans="1:36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V4">
        <v>9</v>
      </c>
      <c r="X4">
        <f ca="1" t="shared" si="4"/>
        <v>20</v>
      </c>
      <c r="Z4">
        <f ca="1" t="shared" si="4"/>
        <v>37</v>
      </c>
      <c r="AB4">
        <f ca="1" t="shared" si="0"/>
        <v>6</v>
      </c>
      <c r="AC4">
        <f t="shared" si="1"/>
        <v>0.01</v>
      </c>
      <c r="AD4">
        <f ca="1" t="shared" si="2"/>
        <v>28.45</v>
      </c>
      <c r="AE4" s="5"/>
      <c r="AF4" s="21"/>
      <c r="AG4" s="5"/>
      <c r="AH4" s="21">
        <f ca="1" t="shared" si="3"/>
        <v>1.7000000000000002</v>
      </c>
      <c r="AI4" s="5"/>
      <c r="AJ4" s="26"/>
    </row>
    <row r="5" spans="1:36" ht="15">
      <c r="A5" s="174" t="s">
        <v>118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81" t="s">
        <v>2</v>
      </c>
      <c r="U5">
        <v>1000</v>
      </c>
      <c r="V5">
        <v>5000</v>
      </c>
      <c r="X5">
        <f ca="1" t="shared" si="4"/>
        <v>67</v>
      </c>
      <c r="Z5">
        <f ca="1" t="shared" si="4"/>
        <v>30</v>
      </c>
      <c r="AB5">
        <f ca="1" t="shared" si="0"/>
        <v>6</v>
      </c>
      <c r="AC5">
        <f t="shared" si="1"/>
        <v>0.01</v>
      </c>
      <c r="AD5">
        <f ca="1" t="shared" si="2"/>
        <v>20.96</v>
      </c>
      <c r="AE5" s="5"/>
      <c r="AF5" s="21"/>
      <c r="AG5" s="5"/>
      <c r="AH5" s="21">
        <f ca="1" t="shared" si="3"/>
        <v>6.1000000000000005</v>
      </c>
      <c r="AI5" s="5"/>
      <c r="AJ5" s="26"/>
    </row>
    <row r="6" spans="1:34" ht="15">
      <c r="A6" s="17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82"/>
      <c r="U6">
        <v>1</v>
      </c>
      <c r="V6">
        <v>9</v>
      </c>
      <c r="X6">
        <f ca="1" t="shared" si="4"/>
        <v>98</v>
      </c>
      <c r="Z6">
        <f ca="1" t="shared" si="4"/>
        <v>67</v>
      </c>
      <c r="AB6">
        <f ca="1" t="shared" si="0"/>
        <v>6</v>
      </c>
      <c r="AC6">
        <f t="shared" si="1"/>
        <v>0.01</v>
      </c>
      <c r="AD6">
        <f ca="1" t="shared" si="2"/>
        <v>31.78</v>
      </c>
      <c r="AH6" s="21">
        <f ca="1" t="shared" si="3"/>
        <v>5.7</v>
      </c>
    </row>
    <row r="7" spans="1:34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U7">
        <v>1</v>
      </c>
      <c r="V7">
        <v>100</v>
      </c>
      <c r="AB7">
        <f ca="1" t="shared" si="0"/>
        <v>4</v>
      </c>
      <c r="AC7">
        <f t="shared" si="1"/>
        <v>0.01</v>
      </c>
      <c r="AD7">
        <f ca="1" t="shared" si="2"/>
        <v>31.970000000000002</v>
      </c>
      <c r="AH7" s="21">
        <f ca="1" t="shared" si="3"/>
        <v>1.8</v>
      </c>
    </row>
    <row r="8" spans="1:34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B8">
        <f ca="1" t="shared" si="0"/>
        <v>3</v>
      </c>
      <c r="AC8">
        <f t="shared" si="1"/>
        <v>0.1</v>
      </c>
      <c r="AD8">
        <f ca="1" t="shared" si="2"/>
        <v>9.8</v>
      </c>
      <c r="AH8" s="21">
        <f ca="1" t="shared" si="3"/>
        <v>6.2</v>
      </c>
    </row>
    <row r="9" spans="1:34" ht="18.75">
      <c r="A9" s="42"/>
      <c r="B9" s="26"/>
      <c r="C9" s="21"/>
      <c r="D9" s="5"/>
      <c r="E9" s="109">
        <f ca="1">IF(AH1-ROUNDDOWN(AH1,0)=0,AH1+(0.1*_XLL.ALEA.ENTRE.BORNES($U$4,$V$4)),AH1)</f>
        <v>9.4</v>
      </c>
      <c r="F9" s="35" t="s">
        <v>11</v>
      </c>
      <c r="G9" s="109">
        <f ca="1">_XLL.ALEA.ENTRE.BORNES($U$4,ROUNDDOWN($E9,0))+(0.1*_XLL.ALEA.ENTRE.BORNES($U$4,(10*$E9-10*ROUNDDOWN($E9,0))))</f>
        <v>7.2</v>
      </c>
      <c r="H9" s="35" t="s">
        <v>9</v>
      </c>
      <c r="I9" s="34" t="s">
        <v>10</v>
      </c>
      <c r="J9" s="34"/>
      <c r="K9" s="33"/>
      <c r="L9" s="35"/>
      <c r="M9" s="109">
        <f ca="1">0.01*_XLL.ALEA.ENTRE.BORNES($U$3,$V$3)</f>
        <v>2.12</v>
      </c>
      <c r="N9" s="35" t="s">
        <v>11</v>
      </c>
      <c r="O9" s="109">
        <f ca="1">_XLL.ALEA.ENTRE.BORNES($U$4,ROUNDDOWN($M9,0))+(0.01*_XLL.ALEA.ENTRE.BORNES($U$7,$V$7))-1</f>
        <v>0.1299999999999999</v>
      </c>
      <c r="P9" s="35" t="s">
        <v>9</v>
      </c>
      <c r="Q9" s="34" t="s">
        <v>10</v>
      </c>
      <c r="R9" s="26"/>
      <c r="S9" s="43"/>
      <c r="X9">
        <f ca="1">_XLL.ALEA.ENTRE.BORNES($U$2,$V$2)</f>
        <v>12</v>
      </c>
      <c r="Z9">
        <f ca="1">_XLL.ALEA.ENTRE.BORNES($U$2,$V$2)</f>
        <v>16</v>
      </c>
      <c r="AB9">
        <f ca="1" t="shared" si="0"/>
        <v>1</v>
      </c>
      <c r="AC9">
        <f t="shared" si="1"/>
        <v>0.1</v>
      </c>
      <c r="AD9">
        <f ca="1" t="shared" si="2"/>
        <v>1.6</v>
      </c>
      <c r="AH9" s="21">
        <f ca="1" t="shared" si="3"/>
        <v>5.7</v>
      </c>
    </row>
    <row r="10" spans="1:34" ht="18.75">
      <c r="A10" s="42"/>
      <c r="B10" s="5"/>
      <c r="C10" s="21"/>
      <c r="D10" s="5"/>
      <c r="E10" s="109">
        <f ca="1">IF(AH2-ROUNDDOWN(AH2,0)=0,AH2+(0.1*_XLL.ALEA.ENTRE.BORNES($U$4,$V$4)),AH2)</f>
        <v>7.4</v>
      </c>
      <c r="F10" s="35" t="s">
        <v>11</v>
      </c>
      <c r="G10" s="109">
        <f ca="1">_XLL.ALEA.ENTRE.BORNES($U$4,ROUNDDOWN($E10,0))+(0.1*_XLL.ALEA.ENTRE.BORNES($U$4,(10*$E10-10*ROUNDDOWN($E10,0))))</f>
        <v>2.1</v>
      </c>
      <c r="H10" s="35" t="s">
        <v>9</v>
      </c>
      <c r="I10" s="34" t="s">
        <v>10</v>
      </c>
      <c r="J10" s="35"/>
      <c r="K10" s="33"/>
      <c r="L10" s="35"/>
      <c r="M10" s="109">
        <f ca="1">0.01*_XLL.ALEA.ENTRE.BORNES($U$3,$V$3)</f>
        <v>3.85</v>
      </c>
      <c r="N10" s="35" t="s">
        <v>11</v>
      </c>
      <c r="O10" s="109">
        <f ca="1">_XLL.ALEA.ENTRE.BORNES($U$4,ROUNDDOWN($M10,0))+(0.01*_XLL.ALEA.ENTRE.BORNES($U$7,$V$7))-1</f>
        <v>0.54</v>
      </c>
      <c r="P10" s="35" t="s">
        <v>9</v>
      </c>
      <c r="Q10" s="34" t="s">
        <v>10</v>
      </c>
      <c r="R10" s="5"/>
      <c r="S10" s="43"/>
      <c r="X10">
        <f ca="1">_XLL.ALEA.ENTRE.BORNES($U$2,$V$2)</f>
        <v>50</v>
      </c>
      <c r="Z10">
        <f ca="1">_XLL.ALEA.ENTRE.BORNES($U$2,$V$2)</f>
        <v>80</v>
      </c>
      <c r="AB10">
        <f ca="1" t="shared" si="0"/>
        <v>1</v>
      </c>
      <c r="AC10">
        <f t="shared" si="1"/>
        <v>0.1</v>
      </c>
      <c r="AD10">
        <f ca="1" t="shared" si="2"/>
        <v>6.5</v>
      </c>
      <c r="AH10" s="21">
        <f ca="1" t="shared" si="3"/>
        <v>5.800000000000001</v>
      </c>
    </row>
    <row r="11" spans="1:34" ht="18.75">
      <c r="A11" s="42"/>
      <c r="B11" s="5"/>
      <c r="C11" s="21"/>
      <c r="D11" s="5"/>
      <c r="E11" s="109">
        <f ca="1">IF(AH3-ROUNDDOWN(AH3,0)=0,AH3+(0.1*_XLL.ALEA.ENTRE.BORNES($U$4,$V$4)),AH3)</f>
        <v>3.5</v>
      </c>
      <c r="F11" s="35" t="s">
        <v>11</v>
      </c>
      <c r="G11" s="109">
        <f ca="1">_XLL.ALEA.ENTRE.BORNES($U$4,ROUNDDOWN($E11,0))+(0.1*_XLL.ALEA.ENTRE.BORNES($U$4,(10*$E11-10*ROUNDDOWN($E11,0))))</f>
        <v>3.4</v>
      </c>
      <c r="H11" s="35" t="s">
        <v>9</v>
      </c>
      <c r="I11" s="34" t="s">
        <v>10</v>
      </c>
      <c r="J11" s="35"/>
      <c r="K11" s="33"/>
      <c r="L11" s="35"/>
      <c r="M11" s="109">
        <f ca="1">0.01*_XLL.ALEA.ENTRE.BORNES($U$3,$V$3)</f>
        <v>1.81</v>
      </c>
      <c r="N11" s="35" t="s">
        <v>11</v>
      </c>
      <c r="O11" s="109">
        <f ca="1">_XLL.ALEA.ENTRE.BORNES($U$4,ROUNDDOWN($M11,0))+(0.01*_XLL.ALEA.ENTRE.BORNES($U$7,$V$7))-1</f>
        <v>0.96</v>
      </c>
      <c r="P11" s="35" t="s">
        <v>9</v>
      </c>
      <c r="Q11" s="34" t="s">
        <v>10</v>
      </c>
      <c r="R11" s="5"/>
      <c r="S11" s="43"/>
      <c r="X11">
        <f ca="1">_XLL.ALEA.ENTRE.BORNES($U$2,$V$2)</f>
        <v>78</v>
      </c>
      <c r="Z11">
        <f ca="1">_XLL.ALEA.ENTRE.BORNES($U$2,$V$2)</f>
        <v>94</v>
      </c>
      <c r="AB11">
        <f ca="1" t="shared" si="0"/>
        <v>3</v>
      </c>
      <c r="AC11">
        <f t="shared" si="1"/>
        <v>0.1</v>
      </c>
      <c r="AD11">
        <f ca="1" t="shared" si="2"/>
        <v>8.700000000000001</v>
      </c>
      <c r="AH11" s="21">
        <f ca="1" t="shared" si="3"/>
        <v>2.3000000000000003</v>
      </c>
    </row>
    <row r="12" spans="1:34" ht="18.75">
      <c r="A12" s="42"/>
      <c r="B12" s="5"/>
      <c r="C12" s="21"/>
      <c r="D12" s="5"/>
      <c r="E12" s="109">
        <f ca="1">IF(AH4-ROUNDDOWN(AH4,0)=0,AH4+(0.1*_XLL.ALEA.ENTRE.BORNES($U$4,$V$4)),AH4)</f>
        <v>1.7000000000000002</v>
      </c>
      <c r="F12" s="35" t="s">
        <v>11</v>
      </c>
      <c r="G12" s="109">
        <f ca="1">_XLL.ALEA.ENTRE.BORNES($U$4,ROUNDDOWN($E12,0))+(0.1*_XLL.ALEA.ENTRE.BORNES($U$4,(10*$E12-10*ROUNDDOWN($E12,0))))</f>
        <v>1.3</v>
      </c>
      <c r="H12" s="35" t="s">
        <v>9</v>
      </c>
      <c r="I12" s="34" t="s">
        <v>10</v>
      </c>
      <c r="J12" s="35"/>
      <c r="K12" s="33"/>
      <c r="L12" s="35"/>
      <c r="M12" s="109">
        <f ca="1">0.01*_XLL.ALEA.ENTRE.BORNES($U$3,$V$3)</f>
        <v>5.59</v>
      </c>
      <c r="N12" s="35" t="s">
        <v>11</v>
      </c>
      <c r="O12" s="109">
        <f ca="1">_XLL.ALEA.ENTRE.BORNES($U$4,ROUNDDOWN($M12,0))+(0.01*_XLL.ALEA.ENTRE.BORNES($U$7,$V$7))-1</f>
        <v>1.75</v>
      </c>
      <c r="P12" s="35" t="s">
        <v>9</v>
      </c>
      <c r="Q12" s="34" t="s">
        <v>10</v>
      </c>
      <c r="R12" s="5"/>
      <c r="S12" s="43"/>
      <c r="X12">
        <f ca="1">_XLL.ALEA.ENTRE.BORNES($U$2,$V$2)</f>
        <v>61</v>
      </c>
      <c r="Z12">
        <f ca="1">_XLL.ALEA.ENTRE.BORNES($U$2,$V$2)</f>
        <v>65</v>
      </c>
      <c r="AB12">
        <f ca="1" t="shared" si="0"/>
        <v>9</v>
      </c>
      <c r="AC12">
        <f t="shared" si="1"/>
        <v>0.1</v>
      </c>
      <c r="AD12">
        <f ca="1" t="shared" si="2"/>
        <v>1.7000000000000002</v>
      </c>
      <c r="AH12" s="21">
        <f ca="1" t="shared" si="3"/>
        <v>6.800000000000001</v>
      </c>
    </row>
    <row r="13" spans="1:34" ht="18.75">
      <c r="A13" s="42"/>
      <c r="B13" s="5"/>
      <c r="C13" s="21"/>
      <c r="D13" s="5"/>
      <c r="E13" s="109">
        <f ca="1">IF(AH5-ROUNDDOWN(AH5,0)=0,AH5+(0.1*_XLL.ALEA.ENTRE.BORNES($U$4,$V$4)),AH5)</f>
        <v>6.1000000000000005</v>
      </c>
      <c r="F13" s="35" t="s">
        <v>11</v>
      </c>
      <c r="G13" s="109">
        <f ca="1">_XLL.ALEA.ENTRE.BORNES($U$4,ROUNDDOWN($E13,0))+(0.1*_XLL.ALEA.ENTRE.BORNES($U$4,(10*$E13-10*ROUNDDOWN($E13,0))))</f>
        <v>1.1</v>
      </c>
      <c r="H13" s="35" t="s">
        <v>9</v>
      </c>
      <c r="I13" s="34" t="s">
        <v>10</v>
      </c>
      <c r="J13" s="35"/>
      <c r="K13" s="33"/>
      <c r="L13" s="35"/>
      <c r="M13" s="109">
        <f ca="1">0.01*_XLL.ALEA.ENTRE.BORNES($U$3,$V$3)</f>
        <v>8.78</v>
      </c>
      <c r="N13" s="35" t="s">
        <v>11</v>
      </c>
      <c r="O13" s="109">
        <f ca="1">_XLL.ALEA.ENTRE.BORNES($U$4,ROUNDDOWN($M13,0))+(0.01*_XLL.ALEA.ENTRE.BORNES($U$7,$V$7))-1</f>
        <v>0.9100000000000001</v>
      </c>
      <c r="P13" s="35" t="s">
        <v>9</v>
      </c>
      <c r="Q13" s="34" t="s">
        <v>10</v>
      </c>
      <c r="R13" s="5"/>
      <c r="S13" s="43"/>
      <c r="X13">
        <f ca="1">_XLL.ALEA.ENTRE.BORNES($U$2,$V$2)</f>
        <v>53</v>
      </c>
      <c r="Z13">
        <f ca="1">_XLL.ALEA.ENTRE.BORNES($U$2,$V$2)</f>
        <v>34</v>
      </c>
      <c r="AB13">
        <f ca="1" t="shared" si="0"/>
        <v>6</v>
      </c>
      <c r="AC13">
        <f t="shared" si="1"/>
        <v>0.01</v>
      </c>
      <c r="AD13">
        <f ca="1" t="shared" si="2"/>
        <v>42.61</v>
      </c>
      <c r="AH13" s="21">
        <f ca="1" t="shared" si="3"/>
        <v>9.600000000000001</v>
      </c>
    </row>
    <row r="14" spans="1:34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B14">
        <f ca="1" t="shared" si="0"/>
        <v>2</v>
      </c>
      <c r="AC14">
        <f t="shared" si="1"/>
        <v>0.01</v>
      </c>
      <c r="AD14">
        <f ca="1" t="shared" si="2"/>
        <v>23.96</v>
      </c>
      <c r="AH14" s="21">
        <f ca="1" t="shared" si="3"/>
        <v>4.9</v>
      </c>
    </row>
    <row r="15" spans="1:34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B15">
        <f ca="1" t="shared" si="0"/>
        <v>5</v>
      </c>
      <c r="AC15">
        <f t="shared" si="1"/>
        <v>0.1</v>
      </c>
      <c r="AD15">
        <f ca="1" t="shared" si="2"/>
        <v>7.2</v>
      </c>
      <c r="AH15" s="21">
        <f ca="1" t="shared" si="3"/>
        <v>2</v>
      </c>
    </row>
    <row r="16" spans="1:34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AB16">
        <f ca="1" t="shared" si="0"/>
        <v>8</v>
      </c>
      <c r="AC16">
        <f t="shared" si="1"/>
        <v>0.01</v>
      </c>
      <c r="AD16">
        <f ca="1" t="shared" si="2"/>
        <v>47.31</v>
      </c>
      <c r="AH16" s="21">
        <f ca="1" t="shared" si="3"/>
        <v>2.9000000000000004</v>
      </c>
    </row>
    <row r="17" spans="1:36" ht="18.75">
      <c r="A17" s="42"/>
      <c r="B17" s="5"/>
      <c r="C17" s="5"/>
      <c r="D17" s="5"/>
      <c r="E17" s="145" t="s">
        <v>121</v>
      </c>
      <c r="F17" s="35"/>
      <c r="G17" s="35"/>
      <c r="H17" s="35"/>
      <c r="I17" s="35"/>
      <c r="J17" s="35"/>
      <c r="K17" s="35"/>
      <c r="L17" s="35"/>
      <c r="M17" s="35"/>
      <c r="N17" s="5"/>
      <c r="O17" s="5"/>
      <c r="P17" s="5"/>
      <c r="Q17" s="5"/>
      <c r="R17" s="5"/>
      <c r="S17" s="43"/>
      <c r="AB17">
        <f ca="1" t="shared" si="0"/>
        <v>4</v>
      </c>
      <c r="AC17">
        <f t="shared" si="1"/>
        <v>0.01</v>
      </c>
      <c r="AD17">
        <f ca="1" t="shared" si="2"/>
        <v>31.32</v>
      </c>
      <c r="AE17" s="5"/>
      <c r="AF17" s="21"/>
      <c r="AG17" s="5"/>
      <c r="AH17" s="21">
        <f ca="1" t="shared" si="3"/>
        <v>7.7</v>
      </c>
      <c r="AI17" s="5"/>
      <c r="AJ17" s="26"/>
    </row>
    <row r="18" spans="1:36" ht="18.75">
      <c r="A18" s="42"/>
      <c r="B18" s="5"/>
      <c r="C18" s="5"/>
      <c r="D18" s="5"/>
      <c r="E18" s="145" t="s">
        <v>122</v>
      </c>
      <c r="F18" s="35"/>
      <c r="G18" s="35"/>
      <c r="H18" s="35"/>
      <c r="I18" s="35"/>
      <c r="J18" s="35"/>
      <c r="K18" s="35"/>
      <c r="L18" s="35"/>
      <c r="M18" s="35"/>
      <c r="N18" s="5"/>
      <c r="O18" s="5"/>
      <c r="P18" s="5"/>
      <c r="Q18" s="5"/>
      <c r="R18" s="5"/>
      <c r="S18" s="43"/>
      <c r="AB18">
        <f ca="1" t="shared" si="0"/>
        <v>3</v>
      </c>
      <c r="AC18">
        <f t="shared" si="1"/>
        <v>0.1</v>
      </c>
      <c r="AD18">
        <f ca="1" t="shared" si="2"/>
        <v>4</v>
      </c>
      <c r="AE18" s="5"/>
      <c r="AF18" s="21"/>
      <c r="AG18" s="5"/>
      <c r="AH18" s="21">
        <f ca="1" t="shared" si="3"/>
        <v>3.4000000000000004</v>
      </c>
      <c r="AI18" s="5"/>
      <c r="AJ18" s="26"/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AB19">
        <f ca="1" t="shared" si="0"/>
        <v>4</v>
      </c>
      <c r="AC19">
        <f t="shared" si="1"/>
        <v>0.01</v>
      </c>
      <c r="AD19">
        <f ca="1" t="shared" si="2"/>
        <v>22.1</v>
      </c>
      <c r="AE19" s="5"/>
      <c r="AF19" s="21"/>
      <c r="AG19" s="5"/>
      <c r="AH19" s="21">
        <f ca="1" t="shared" si="3"/>
        <v>5</v>
      </c>
      <c r="AI19" s="5"/>
      <c r="AJ19" s="26"/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AB20">
        <f ca="1" t="shared" si="0"/>
        <v>2</v>
      </c>
      <c r="AC20">
        <f t="shared" si="1"/>
        <v>0.01</v>
      </c>
      <c r="AD20">
        <f ca="1" t="shared" si="2"/>
        <v>47.61</v>
      </c>
      <c r="AE20" s="5"/>
      <c r="AF20" s="21"/>
      <c r="AG20" s="5"/>
      <c r="AH20" s="21">
        <f ca="1" t="shared" si="3"/>
        <v>6.9</v>
      </c>
      <c r="AI20" s="5"/>
      <c r="AJ20" s="26"/>
    </row>
    <row r="21" spans="1:36" ht="15">
      <c r="A21" s="174" t="s">
        <v>119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181" t="s">
        <v>2</v>
      </c>
      <c r="AB21">
        <f ca="1" t="shared" si="0"/>
        <v>3</v>
      </c>
      <c r="AC21">
        <f t="shared" si="1"/>
        <v>0.1</v>
      </c>
      <c r="AD21">
        <f ca="1" t="shared" si="2"/>
        <v>9.1</v>
      </c>
      <c r="AE21" s="5"/>
      <c r="AF21" s="21"/>
      <c r="AG21" s="5"/>
      <c r="AH21" s="21">
        <f ca="1" t="shared" si="3"/>
        <v>8.9</v>
      </c>
      <c r="AI21" s="5"/>
      <c r="AJ21" s="26"/>
    </row>
    <row r="22" spans="1:34" ht="15">
      <c r="A22" s="15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82"/>
      <c r="AB22">
        <f ca="1" t="shared" si="0"/>
        <v>5</v>
      </c>
      <c r="AC22">
        <f t="shared" si="1"/>
        <v>0.1</v>
      </c>
      <c r="AD22">
        <f ca="1" t="shared" si="2"/>
        <v>3.4000000000000004</v>
      </c>
      <c r="AH22" s="21">
        <f ca="1" t="shared" si="3"/>
        <v>1.7000000000000002</v>
      </c>
    </row>
    <row r="23" spans="1:34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  <c r="AB23">
        <f ca="1" t="shared" si="0"/>
        <v>9</v>
      </c>
      <c r="AC23">
        <f t="shared" si="1"/>
        <v>0.1</v>
      </c>
      <c r="AD23">
        <f ca="1" t="shared" si="2"/>
        <v>4.800000000000001</v>
      </c>
      <c r="AH23" s="21">
        <f ca="1" t="shared" si="3"/>
        <v>6.5</v>
      </c>
    </row>
    <row r="24" spans="1:34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AB24">
        <f ca="1" t="shared" si="0"/>
        <v>9</v>
      </c>
      <c r="AC24">
        <f t="shared" si="1"/>
        <v>0.1</v>
      </c>
      <c r="AD24">
        <f ca="1" t="shared" si="2"/>
        <v>7.7</v>
      </c>
      <c r="AH24" s="21">
        <f ca="1" t="shared" si="3"/>
        <v>8.700000000000001</v>
      </c>
    </row>
    <row r="25" spans="1:34" ht="18.75">
      <c r="A25" s="42"/>
      <c r="B25" s="5"/>
      <c r="C25" s="21"/>
      <c r="D25" s="5"/>
      <c r="E25" s="109">
        <f ca="1">IF(AH17-ROUNDDOWN(AH17,0)=0,AH17+(0.1*_XLL.ALEA.ENTRE.BORNES($U$4,$V$4)),AH17)</f>
        <v>7.7</v>
      </c>
      <c r="F25" s="35" t="s">
        <v>11</v>
      </c>
      <c r="G25" s="109">
        <f ca="1">_XLL.ALEA.ENTRE.BORNES($U$4,ROUNDDOWN($E25,0))+(0.1*_XLL.ALEA.ENTRE.BORNES($U$4,(10*$E25-10*ROUNDDOWN($E25,0))))</f>
        <v>6.5</v>
      </c>
      <c r="H25" s="35" t="s">
        <v>9</v>
      </c>
      <c r="I25" s="34" t="s">
        <v>10</v>
      </c>
      <c r="J25" s="34"/>
      <c r="K25" s="33"/>
      <c r="L25" s="35"/>
      <c r="M25" s="109">
        <f ca="1">0.01*_XLL.ALEA.ENTRE.BORNES($U$3,$V$3)</f>
        <v>5.34</v>
      </c>
      <c r="N25" s="35" t="s">
        <v>11</v>
      </c>
      <c r="O25" s="109">
        <f ca="1">_XLL.ALEA.ENTRE.BORNES($U$4,ROUNDDOWN($M25,0))+(0.01*_XLL.ALEA.ENTRE.BORNES($U$7,$V$7))-1</f>
        <v>3.13</v>
      </c>
      <c r="P25" s="35" t="s">
        <v>9</v>
      </c>
      <c r="Q25" s="34" t="s">
        <v>10</v>
      </c>
      <c r="R25" s="5"/>
      <c r="S25" s="43"/>
      <c r="AB25">
        <f ca="1" t="shared" si="0"/>
        <v>9</v>
      </c>
      <c r="AC25">
        <f t="shared" si="1"/>
        <v>0.1</v>
      </c>
      <c r="AD25">
        <f ca="1" t="shared" si="2"/>
        <v>4.4</v>
      </c>
      <c r="AH25" s="21">
        <f ca="1" t="shared" si="3"/>
        <v>5.1000000000000005</v>
      </c>
    </row>
    <row r="26" spans="1:34" ht="18.75">
      <c r="A26" s="42"/>
      <c r="B26" s="5"/>
      <c r="C26" s="21"/>
      <c r="D26" s="5"/>
      <c r="E26" s="109">
        <f ca="1">IF(AH18-ROUNDDOWN(AH18,0)=0,AH18+(0.1*_XLL.ALEA.ENTRE.BORNES($U$4,$V$4)),AH18)</f>
        <v>3.4000000000000004</v>
      </c>
      <c r="F26" s="35" t="s">
        <v>11</v>
      </c>
      <c r="G26" s="109">
        <f ca="1">_XLL.ALEA.ENTRE.BORNES($U$4,ROUNDDOWN($E26,0))+(0.1*_XLL.ALEA.ENTRE.BORNES($U$4,(10*$E26-10*ROUNDDOWN($E26,0))))</f>
        <v>3.2</v>
      </c>
      <c r="H26" s="35" t="s">
        <v>9</v>
      </c>
      <c r="I26" s="34" t="s">
        <v>10</v>
      </c>
      <c r="J26" s="35"/>
      <c r="K26" s="33"/>
      <c r="L26" s="35"/>
      <c r="M26" s="109">
        <f ca="1">0.01*_XLL.ALEA.ENTRE.BORNES($U$3,$V$3)</f>
        <v>3.67</v>
      </c>
      <c r="N26" s="35" t="s">
        <v>11</v>
      </c>
      <c r="O26" s="109">
        <f ca="1">_XLL.ALEA.ENTRE.BORNES($U$4,ROUNDDOWN($M26,0))+(0.01*_XLL.ALEA.ENTRE.BORNES($U$7,$V$7))-1</f>
        <v>1.5499999999999998</v>
      </c>
      <c r="P26" s="35" t="s">
        <v>9</v>
      </c>
      <c r="Q26" s="34" t="s">
        <v>10</v>
      </c>
      <c r="R26" s="5"/>
      <c r="S26" s="43"/>
      <c r="AB26">
        <f ca="1" t="shared" si="0"/>
        <v>2</v>
      </c>
      <c r="AC26">
        <f t="shared" si="1"/>
        <v>0.01</v>
      </c>
      <c r="AD26">
        <f ca="1" t="shared" si="2"/>
        <v>46.01</v>
      </c>
      <c r="AH26" s="21">
        <f ca="1" t="shared" si="3"/>
        <v>6.4</v>
      </c>
    </row>
    <row r="27" spans="1:34" ht="18.75">
      <c r="A27" s="42"/>
      <c r="B27" s="5"/>
      <c r="C27" s="21"/>
      <c r="D27" s="5"/>
      <c r="E27" s="109">
        <f ca="1">IF(AH19-ROUNDDOWN(AH19,0)=0,AH19+(0.1*_XLL.ALEA.ENTRE.BORNES($U$4,$V$4)),AH19)</f>
        <v>5.9</v>
      </c>
      <c r="F27" s="35" t="s">
        <v>11</v>
      </c>
      <c r="G27" s="109">
        <f ca="1">_XLL.ALEA.ENTRE.BORNES($U$4,ROUNDDOWN($E27,0))+(0.1*_XLL.ALEA.ENTRE.BORNES($U$4,(10*$E27-10*ROUNDDOWN($E27,0))))</f>
        <v>4.4</v>
      </c>
      <c r="H27" s="35" t="s">
        <v>9</v>
      </c>
      <c r="I27" s="34" t="s">
        <v>10</v>
      </c>
      <c r="J27" s="35"/>
      <c r="K27" s="33"/>
      <c r="L27" s="35"/>
      <c r="M27" s="109">
        <f ca="1">0.01*_XLL.ALEA.ENTRE.BORNES($U$3,$V$3)</f>
        <v>6.76</v>
      </c>
      <c r="N27" s="35" t="s">
        <v>11</v>
      </c>
      <c r="O27" s="109">
        <f ca="1">_XLL.ALEA.ENTRE.BORNES($U$4,ROUNDDOWN($M27,0))+(0.01*_XLL.ALEA.ENTRE.BORNES($U$7,$V$7))-1</f>
        <v>4.8100000000000005</v>
      </c>
      <c r="P27" s="35" t="s">
        <v>9</v>
      </c>
      <c r="Q27" s="34" t="s">
        <v>10</v>
      </c>
      <c r="R27" s="5"/>
      <c r="S27" s="43"/>
      <c r="AB27">
        <f ca="1" t="shared" si="0"/>
        <v>6</v>
      </c>
      <c r="AC27">
        <f t="shared" si="1"/>
        <v>0.01</v>
      </c>
      <c r="AD27">
        <f ca="1" t="shared" si="2"/>
        <v>13.68</v>
      </c>
      <c r="AH27" s="21">
        <f ca="1" t="shared" si="3"/>
        <v>6.800000000000001</v>
      </c>
    </row>
    <row r="28" spans="1:34" ht="18.75">
      <c r="A28" s="42"/>
      <c r="B28" s="5"/>
      <c r="C28" s="21"/>
      <c r="D28" s="5"/>
      <c r="E28" s="109">
        <f ca="1">IF(AH20-ROUNDDOWN(AH20,0)=0,AH20+(0.1*_XLL.ALEA.ENTRE.BORNES($U$4,$V$4)),AH20)</f>
        <v>6.9</v>
      </c>
      <c r="F28" s="35" t="s">
        <v>11</v>
      </c>
      <c r="G28" s="109">
        <f ca="1">_XLL.ALEA.ENTRE.BORNES($U$4,ROUNDDOWN($E28,0))+(0.1*_XLL.ALEA.ENTRE.BORNES($U$4,(10*$E28-10*ROUNDDOWN($E28,0))))</f>
        <v>3.5</v>
      </c>
      <c r="H28" s="35" t="s">
        <v>9</v>
      </c>
      <c r="I28" s="34" t="s">
        <v>10</v>
      </c>
      <c r="J28" s="35"/>
      <c r="K28" s="33"/>
      <c r="L28" s="35"/>
      <c r="M28" s="109">
        <f ca="1">0.01*_XLL.ALEA.ENTRE.BORNES($U$3,$V$3)</f>
        <v>8.38</v>
      </c>
      <c r="N28" s="35" t="s">
        <v>11</v>
      </c>
      <c r="O28" s="109">
        <f ca="1">_XLL.ALEA.ENTRE.BORNES($U$4,ROUNDDOWN($M28,0))+(0.01*_XLL.ALEA.ENTRE.BORNES($U$7,$V$7))-1</f>
        <v>5.46</v>
      </c>
      <c r="P28" s="35" t="s">
        <v>9</v>
      </c>
      <c r="Q28" s="34" t="s">
        <v>10</v>
      </c>
      <c r="R28" s="5"/>
      <c r="S28" s="43"/>
      <c r="AB28">
        <f ca="1" t="shared" si="0"/>
        <v>2</v>
      </c>
      <c r="AC28">
        <f t="shared" si="1"/>
        <v>0.01</v>
      </c>
      <c r="AD28">
        <f ca="1" t="shared" si="2"/>
        <v>45.68</v>
      </c>
      <c r="AH28" s="21">
        <f ca="1" t="shared" si="3"/>
        <v>6</v>
      </c>
    </row>
    <row r="29" spans="1:34" ht="18.75">
      <c r="A29" s="42"/>
      <c r="B29" s="5"/>
      <c r="C29" s="21"/>
      <c r="D29" s="5"/>
      <c r="E29" s="109">
        <f ca="1">IF(AH21-ROUNDDOWN(AH21,0)=0,AH21+(0.1*_XLL.ALEA.ENTRE.BORNES($U$4,$V$4)),AH21)</f>
        <v>8.9</v>
      </c>
      <c r="F29" s="35" t="s">
        <v>11</v>
      </c>
      <c r="G29" s="109">
        <f ca="1">_XLL.ALEA.ENTRE.BORNES($U$4,ROUNDDOWN($E29,0))+(0.1*_XLL.ALEA.ENTRE.BORNES($U$4,(10*$E29-10*ROUNDDOWN($E29,0))))</f>
        <v>4.1</v>
      </c>
      <c r="H29" s="35" t="s">
        <v>9</v>
      </c>
      <c r="I29" s="34" t="s">
        <v>10</v>
      </c>
      <c r="J29" s="35"/>
      <c r="K29" s="33"/>
      <c r="L29" s="35"/>
      <c r="M29" s="109">
        <f ca="1">0.01*_XLL.ALEA.ENTRE.BORNES($U$3,$V$3)</f>
        <v>5.2700000000000005</v>
      </c>
      <c r="N29" s="35" t="s">
        <v>11</v>
      </c>
      <c r="O29" s="109">
        <f ca="1">_XLL.ALEA.ENTRE.BORNES($U$4,ROUNDDOWN($M29,0))+(0.01*_XLL.ALEA.ENTRE.BORNES($U$7,$V$7))-1</f>
        <v>1.9100000000000001</v>
      </c>
      <c r="P29" s="35" t="s">
        <v>9</v>
      </c>
      <c r="Q29" s="34" t="s">
        <v>10</v>
      </c>
      <c r="R29" s="5"/>
      <c r="S29" s="43"/>
      <c r="AB29">
        <f ca="1" t="shared" si="0"/>
        <v>8</v>
      </c>
      <c r="AC29">
        <f t="shared" si="1"/>
        <v>0.01</v>
      </c>
      <c r="AD29">
        <f ca="1" t="shared" si="2"/>
        <v>14.49</v>
      </c>
      <c r="AH29" s="21">
        <f ca="1" t="shared" si="3"/>
        <v>6.300000000000001</v>
      </c>
    </row>
    <row r="30" spans="1:34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AB30">
        <f ca="1" t="shared" si="0"/>
        <v>9</v>
      </c>
      <c r="AC30">
        <f t="shared" si="1"/>
        <v>0.1</v>
      </c>
      <c r="AD30">
        <f ca="1" t="shared" si="2"/>
        <v>6.7</v>
      </c>
      <c r="AH30" s="21">
        <f ca="1" t="shared" si="3"/>
        <v>7.1000000000000005</v>
      </c>
    </row>
    <row r="31" spans="1:34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AB31">
        <f ca="1" t="shared" si="0"/>
        <v>6</v>
      </c>
      <c r="AC31">
        <f t="shared" si="1"/>
        <v>0.01</v>
      </c>
      <c r="AD31">
        <f ca="1" t="shared" si="2"/>
        <v>10.57</v>
      </c>
      <c r="AH31" s="21">
        <f ca="1" t="shared" si="3"/>
        <v>2.7</v>
      </c>
    </row>
    <row r="32" spans="1:34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AB32">
        <f ca="1" t="shared" si="0"/>
        <v>8</v>
      </c>
      <c r="AC32">
        <f t="shared" si="1"/>
        <v>0.01</v>
      </c>
      <c r="AD32">
        <f ca="1" t="shared" si="2"/>
        <v>15.120000000000001</v>
      </c>
      <c r="AH32" s="21">
        <f ca="1" t="shared" si="3"/>
        <v>2.5</v>
      </c>
    </row>
    <row r="33" spans="1:34" ht="18.75">
      <c r="A33" s="42"/>
      <c r="B33" s="5"/>
      <c r="C33" s="5"/>
      <c r="D33" s="5"/>
      <c r="E33" s="145" t="s">
        <v>120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5"/>
      <c r="R33" s="5"/>
      <c r="S33" s="43"/>
      <c r="AB33">
        <f ca="1" t="shared" si="0"/>
        <v>4</v>
      </c>
      <c r="AC33">
        <f t="shared" si="1"/>
        <v>0.01</v>
      </c>
      <c r="AD33">
        <f ca="1" t="shared" si="2"/>
        <v>37.84</v>
      </c>
      <c r="AH33" s="21">
        <f ca="1" t="shared" si="3"/>
        <v>3</v>
      </c>
    </row>
    <row r="34" spans="1:34" ht="19.5" customHeight="1">
      <c r="A34" s="42"/>
      <c r="B34" s="5"/>
      <c r="C34" s="44"/>
      <c r="D34" s="44"/>
      <c r="E34" s="199" t="s">
        <v>38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44"/>
      <c r="R34" s="44"/>
      <c r="S34" s="31"/>
      <c r="T34" s="29"/>
      <c r="AB34">
        <f ca="1" t="shared" si="0"/>
        <v>4</v>
      </c>
      <c r="AC34">
        <f t="shared" si="1"/>
        <v>0.01</v>
      </c>
      <c r="AD34">
        <f ca="1" t="shared" si="2"/>
        <v>36.37</v>
      </c>
      <c r="AH34" s="21">
        <f ca="1" t="shared" si="3"/>
        <v>5.9</v>
      </c>
    </row>
    <row r="35" spans="1:34" ht="9.75" customHeight="1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  <c r="AB35">
        <f ca="1" t="shared" si="0"/>
        <v>4</v>
      </c>
      <c r="AC35">
        <f t="shared" si="1"/>
        <v>0.01</v>
      </c>
      <c r="AD35">
        <f ca="1" t="shared" si="2"/>
        <v>11.49</v>
      </c>
      <c r="AH35" s="21">
        <f ca="1" t="shared" si="3"/>
        <v>9.9</v>
      </c>
    </row>
    <row r="36" spans="1:34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AB36">
        <f ca="1" t="shared" si="0"/>
        <v>7</v>
      </c>
      <c r="AC36">
        <f t="shared" si="1"/>
        <v>0.1</v>
      </c>
      <c r="AD36">
        <f ca="1" t="shared" si="2"/>
        <v>7.5</v>
      </c>
      <c r="AH36" s="21">
        <f ca="1" t="shared" si="3"/>
        <v>1.6</v>
      </c>
    </row>
    <row r="37" spans="1:34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AB37">
        <f ca="1" t="shared" si="0"/>
        <v>7</v>
      </c>
      <c r="AC37">
        <f t="shared" si="1"/>
        <v>0.1</v>
      </c>
      <c r="AD37">
        <f ca="1" t="shared" si="2"/>
        <v>5.4</v>
      </c>
      <c r="AH37" s="21">
        <f ca="1" t="shared" si="3"/>
        <v>1.5</v>
      </c>
    </row>
    <row r="38" spans="1:34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AB38">
        <f ca="1" t="shared" si="0"/>
        <v>4</v>
      </c>
      <c r="AC38">
        <f t="shared" si="1"/>
        <v>0.01</v>
      </c>
      <c r="AD38">
        <f ca="1" t="shared" si="2"/>
        <v>14.47</v>
      </c>
      <c r="AH38" s="21">
        <f ca="1" t="shared" si="3"/>
        <v>1.7000000000000002</v>
      </c>
    </row>
    <row r="39" spans="1:34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AB39">
        <f ca="1" t="shared" si="0"/>
        <v>2</v>
      </c>
      <c r="AC39">
        <f t="shared" si="1"/>
        <v>0.01</v>
      </c>
      <c r="AD39">
        <f ca="1" t="shared" si="2"/>
        <v>27.79</v>
      </c>
      <c r="AH39" s="21">
        <f ca="1" t="shared" si="3"/>
        <v>6.7</v>
      </c>
    </row>
    <row r="40" spans="1:34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AB40">
        <f ca="1" t="shared" si="0"/>
        <v>5</v>
      </c>
      <c r="AC40">
        <f t="shared" si="1"/>
        <v>0.1</v>
      </c>
      <c r="AD40">
        <f ca="1" t="shared" si="2"/>
        <v>2.3000000000000003</v>
      </c>
      <c r="AH40" s="21">
        <f ca="1" t="shared" si="3"/>
        <v>8.9</v>
      </c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A5:R5"/>
    <mergeCell ref="A21:R21"/>
    <mergeCell ref="E34:P34"/>
    <mergeCell ref="A6:R6"/>
    <mergeCell ref="B22:R22"/>
    <mergeCell ref="J3:R3"/>
    <mergeCell ref="S5:S6"/>
    <mergeCell ref="S21:S22"/>
    <mergeCell ref="A1:A4"/>
    <mergeCell ref="B1:R2"/>
    <mergeCell ref="S1:S4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Z50"/>
  <sheetViews>
    <sheetView zoomScalePageLayoutView="0" workbookViewId="0" topLeftCell="A8">
      <selection activeCell="AA28" sqref="AA2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6" width="11.421875" style="0" hidden="1" customWidth="1"/>
    <col min="27" max="29" width="11.421875" style="0" customWidth="1"/>
  </cols>
  <sheetData>
    <row r="1" spans="1:26" ht="15.75" customHeight="1">
      <c r="A1" s="178"/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123</v>
      </c>
      <c r="T1" s="22" t="s">
        <v>4</v>
      </c>
      <c r="U1" s="23" t="s">
        <v>3</v>
      </c>
      <c r="V1" s="23" t="s">
        <v>5</v>
      </c>
      <c r="X1">
        <f ca="1">_XLL.ALEA.ENTRE.BORNES($U$2,$V$2)</f>
        <v>9</v>
      </c>
      <c r="Y1">
        <f>Z1/X1</f>
        <v>5</v>
      </c>
      <c r="Z1">
        <f aca="true" ca="1" t="shared" si="0" ref="Z1:Z47">IF(X1&lt;5,_XLL.ALEA.ENTRE.BORNES($U$3,$V$3)*X1,_XLL.ALEA.ENTRE.BORNES($U$4,$V$4)*X1)</f>
        <v>45</v>
      </c>
    </row>
    <row r="2" spans="1:26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2</v>
      </c>
      <c r="V2">
        <v>12</v>
      </c>
      <c r="X2">
        <f aca="true" ca="1" t="shared" si="1" ref="X2:X47">_XLL.ALEA.ENTRE.BORNES($U$2,$V$2)</f>
        <v>8</v>
      </c>
      <c r="Y2">
        <f aca="true" t="shared" si="2" ref="Y2:Y47">Z2/X2</f>
        <v>7</v>
      </c>
      <c r="Z2">
        <f ca="1" t="shared" si="0"/>
        <v>56</v>
      </c>
    </row>
    <row r="3" spans="1:26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</v>
      </c>
      <c r="V3" s="21">
        <v>24</v>
      </c>
      <c r="X3">
        <f ca="1" t="shared" si="1"/>
        <v>12</v>
      </c>
      <c r="Y3">
        <f t="shared" si="2"/>
        <v>3</v>
      </c>
      <c r="Z3">
        <f ca="1" t="shared" si="0"/>
        <v>36</v>
      </c>
    </row>
    <row r="4" spans="1:26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2</v>
      </c>
      <c r="V4">
        <v>8</v>
      </c>
      <c r="X4">
        <f ca="1" t="shared" si="1"/>
        <v>3</v>
      </c>
      <c r="Y4">
        <f t="shared" si="2"/>
        <v>19</v>
      </c>
      <c r="Z4">
        <f ca="1" t="shared" si="0"/>
        <v>57</v>
      </c>
    </row>
    <row r="5" spans="1:26" ht="20.25" customHeight="1">
      <c r="A5" s="189" t="s">
        <v>124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>
        <f ca="1" t="shared" si="1"/>
        <v>7</v>
      </c>
      <c r="Y5">
        <f t="shared" si="2"/>
        <v>6</v>
      </c>
      <c r="Z5">
        <f ca="1" t="shared" si="0"/>
        <v>42</v>
      </c>
    </row>
    <row r="6" spans="1:26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1"/>
        <v>5</v>
      </c>
      <c r="Y6">
        <f t="shared" si="2"/>
        <v>2</v>
      </c>
      <c r="Z6">
        <f ca="1" t="shared" si="0"/>
        <v>10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1"/>
        <v>5</v>
      </c>
      <c r="Y7">
        <f t="shared" si="2"/>
        <v>7</v>
      </c>
      <c r="Z7">
        <f ca="1" t="shared" si="0"/>
        <v>35</v>
      </c>
    </row>
    <row r="8" spans="1:2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1"/>
        <v>6</v>
      </c>
      <c r="Y8">
        <f t="shared" si="2"/>
        <v>8</v>
      </c>
      <c r="Z8">
        <f ca="1" t="shared" si="0"/>
        <v>48</v>
      </c>
    </row>
    <row r="9" spans="1:26" ht="18.75">
      <c r="A9" s="42"/>
      <c r="B9" s="26"/>
      <c r="C9" s="5"/>
      <c r="D9" s="5"/>
      <c r="E9" s="33">
        <f>Z1</f>
        <v>45</v>
      </c>
      <c r="F9" s="109" t="s">
        <v>13</v>
      </c>
      <c r="G9" s="110">
        <f>IF(Y1&lt;10,Y1,X1)</f>
        <v>5</v>
      </c>
      <c r="H9" s="35" t="s">
        <v>9</v>
      </c>
      <c r="I9" s="34" t="s">
        <v>10</v>
      </c>
      <c r="J9" s="34"/>
      <c r="K9" s="33"/>
      <c r="L9" s="35"/>
      <c r="M9" s="52">
        <f>Z6</f>
        <v>10</v>
      </c>
      <c r="N9" s="109" t="s">
        <v>13</v>
      </c>
      <c r="O9" s="110">
        <f>IF(Y6&lt;10,Y6,X6)</f>
        <v>2</v>
      </c>
      <c r="P9" s="35" t="s">
        <v>9</v>
      </c>
      <c r="Q9" s="34" t="s">
        <v>10</v>
      </c>
      <c r="R9" s="26"/>
      <c r="S9" s="43"/>
      <c r="X9">
        <f ca="1" t="shared" si="1"/>
        <v>2</v>
      </c>
      <c r="Y9">
        <f t="shared" si="2"/>
        <v>24</v>
      </c>
      <c r="Z9">
        <f ca="1" t="shared" si="0"/>
        <v>48</v>
      </c>
    </row>
    <row r="10" spans="1:26" ht="18.75">
      <c r="A10" s="42"/>
      <c r="B10" s="5"/>
      <c r="C10" s="5"/>
      <c r="D10" s="5"/>
      <c r="E10" s="109">
        <f>Z2</f>
        <v>56</v>
      </c>
      <c r="F10" s="109" t="s">
        <v>13</v>
      </c>
      <c r="G10" s="110">
        <f>IF(Y2&lt;10,Y2,X2)</f>
        <v>7</v>
      </c>
      <c r="H10" s="35" t="s">
        <v>9</v>
      </c>
      <c r="I10" s="34" t="s">
        <v>10</v>
      </c>
      <c r="J10" s="35"/>
      <c r="K10" s="33"/>
      <c r="L10" s="35"/>
      <c r="M10" s="109">
        <f>Z7</f>
        <v>35</v>
      </c>
      <c r="N10" s="109" t="s">
        <v>13</v>
      </c>
      <c r="O10" s="110">
        <f>IF(Y7&lt;10,Y7,X7)</f>
        <v>7</v>
      </c>
      <c r="P10" s="35" t="s">
        <v>9</v>
      </c>
      <c r="Q10" s="34" t="s">
        <v>10</v>
      </c>
      <c r="R10" s="5"/>
      <c r="S10" s="43"/>
      <c r="X10">
        <f ca="1" t="shared" si="1"/>
        <v>2</v>
      </c>
      <c r="Y10">
        <f t="shared" si="2"/>
        <v>24</v>
      </c>
      <c r="Z10">
        <f ca="1" t="shared" si="0"/>
        <v>48</v>
      </c>
    </row>
    <row r="11" spans="1:26" ht="18.75">
      <c r="A11" s="42"/>
      <c r="B11" s="5"/>
      <c r="C11" s="5"/>
      <c r="D11" s="5"/>
      <c r="E11" s="109">
        <f>Z3</f>
        <v>36</v>
      </c>
      <c r="F11" s="109" t="s">
        <v>13</v>
      </c>
      <c r="G11" s="110">
        <f>IF(Y3&lt;10,Y3,X3)</f>
        <v>3</v>
      </c>
      <c r="H11" s="35" t="s">
        <v>9</v>
      </c>
      <c r="I11" s="34" t="s">
        <v>10</v>
      </c>
      <c r="J11" s="35"/>
      <c r="K11" s="33"/>
      <c r="L11" s="35"/>
      <c r="M11" s="109">
        <f>Z8</f>
        <v>48</v>
      </c>
      <c r="N11" s="109" t="s">
        <v>13</v>
      </c>
      <c r="O11" s="110">
        <f>IF(Y8&lt;10,Y8,X8)</f>
        <v>8</v>
      </c>
      <c r="P11" s="35" t="s">
        <v>9</v>
      </c>
      <c r="Q11" s="34" t="s">
        <v>10</v>
      </c>
      <c r="R11" s="5"/>
      <c r="S11" s="43"/>
      <c r="X11">
        <f ca="1" t="shared" si="1"/>
        <v>10</v>
      </c>
      <c r="Y11">
        <f t="shared" si="2"/>
        <v>6</v>
      </c>
      <c r="Z11">
        <f ca="1" t="shared" si="0"/>
        <v>60</v>
      </c>
    </row>
    <row r="12" spans="1:26" ht="18.75">
      <c r="A12" s="42"/>
      <c r="B12" s="5"/>
      <c r="C12" s="5"/>
      <c r="D12" s="5"/>
      <c r="E12" s="109">
        <f>Z4</f>
        <v>57</v>
      </c>
      <c r="F12" s="109" t="s">
        <v>13</v>
      </c>
      <c r="G12" s="110">
        <f>IF(Y4&lt;10,Y4,X4)</f>
        <v>3</v>
      </c>
      <c r="H12" s="35" t="s">
        <v>9</v>
      </c>
      <c r="I12" s="34" t="s">
        <v>10</v>
      </c>
      <c r="J12" s="35"/>
      <c r="K12" s="33"/>
      <c r="L12" s="35"/>
      <c r="M12" s="109">
        <f>Z9</f>
        <v>48</v>
      </c>
      <c r="N12" s="109" t="s">
        <v>13</v>
      </c>
      <c r="O12" s="110">
        <f>IF(Y9&lt;10,Y9,X9)</f>
        <v>2</v>
      </c>
      <c r="P12" s="35" t="s">
        <v>9</v>
      </c>
      <c r="Q12" s="34" t="s">
        <v>10</v>
      </c>
      <c r="R12" s="5"/>
      <c r="S12" s="43"/>
      <c r="X12">
        <f ca="1" t="shared" si="1"/>
        <v>9</v>
      </c>
      <c r="Y12">
        <f t="shared" si="2"/>
        <v>8</v>
      </c>
      <c r="Z12">
        <f ca="1" t="shared" si="0"/>
        <v>72</v>
      </c>
    </row>
    <row r="13" spans="1:26" ht="18.75">
      <c r="A13" s="42"/>
      <c r="B13" s="5"/>
      <c r="C13" s="5"/>
      <c r="D13" s="5"/>
      <c r="E13" s="109">
        <f>Z5</f>
        <v>42</v>
      </c>
      <c r="F13" s="109" t="s">
        <v>13</v>
      </c>
      <c r="G13" s="110">
        <f>IF(Y5&lt;10,Y5,X5)</f>
        <v>6</v>
      </c>
      <c r="H13" s="35" t="s">
        <v>9</v>
      </c>
      <c r="I13" s="34" t="s">
        <v>10</v>
      </c>
      <c r="J13" s="35"/>
      <c r="K13" s="33"/>
      <c r="L13" s="35"/>
      <c r="M13" s="109">
        <f>Z10</f>
        <v>48</v>
      </c>
      <c r="N13" s="109" t="s">
        <v>13</v>
      </c>
      <c r="O13" s="110">
        <f>IF(Y10&lt;10,Y10,X10)</f>
        <v>2</v>
      </c>
      <c r="P13" s="35" t="s">
        <v>9</v>
      </c>
      <c r="Q13" s="34" t="s">
        <v>10</v>
      </c>
      <c r="R13" s="5"/>
      <c r="S13" s="43"/>
      <c r="X13">
        <f ca="1" t="shared" si="1"/>
        <v>12</v>
      </c>
      <c r="Y13">
        <f t="shared" si="2"/>
        <v>3</v>
      </c>
      <c r="Z13">
        <f ca="1" t="shared" si="0"/>
        <v>36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1"/>
        <v>12</v>
      </c>
      <c r="Y14">
        <f t="shared" si="2"/>
        <v>3</v>
      </c>
      <c r="Z14">
        <f ca="1" t="shared" si="0"/>
        <v>36</v>
      </c>
    </row>
    <row r="15" spans="1:26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1"/>
        <v>10</v>
      </c>
      <c r="Y15">
        <f t="shared" si="2"/>
        <v>5</v>
      </c>
      <c r="Z15">
        <f ca="1" t="shared" si="0"/>
        <v>50</v>
      </c>
    </row>
    <row r="16" spans="1:26" ht="18.75" customHeight="1">
      <c r="A16" s="222" t="s">
        <v>126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5"/>
      <c r="S16" s="43"/>
      <c r="X16">
        <f ca="1" t="shared" si="1"/>
        <v>9</v>
      </c>
      <c r="Y16">
        <f t="shared" si="2"/>
        <v>6</v>
      </c>
      <c r="Z16">
        <f ca="1" t="shared" si="0"/>
        <v>54</v>
      </c>
    </row>
    <row r="17" spans="1:26" ht="18.75" customHeight="1">
      <c r="A17" s="201" t="s">
        <v>127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5"/>
      <c r="S17" s="43"/>
      <c r="X17">
        <f ca="1" t="shared" si="1"/>
        <v>8</v>
      </c>
      <c r="Y17">
        <f t="shared" si="2"/>
        <v>2</v>
      </c>
      <c r="Z17">
        <f ca="1" t="shared" si="0"/>
        <v>16</v>
      </c>
    </row>
    <row r="18" spans="1:2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>
        <f ca="1" t="shared" si="1"/>
        <v>7</v>
      </c>
      <c r="Y18">
        <f t="shared" si="2"/>
        <v>4</v>
      </c>
      <c r="Z18">
        <f ca="1" t="shared" si="0"/>
        <v>28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1"/>
        <v>5</v>
      </c>
      <c r="Y19">
        <f t="shared" si="2"/>
        <v>2</v>
      </c>
      <c r="Z19">
        <f ca="1" t="shared" si="0"/>
        <v>10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ca="1" t="shared" si="1"/>
        <v>6</v>
      </c>
      <c r="Y20">
        <f t="shared" si="2"/>
        <v>6</v>
      </c>
      <c r="Z20">
        <f ca="1" t="shared" si="0"/>
        <v>36</v>
      </c>
    </row>
    <row r="21" spans="1:26" ht="30.75" customHeight="1">
      <c r="A21" s="189" t="s">
        <v>125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  <c r="X21">
        <f ca="1" t="shared" si="1"/>
        <v>2</v>
      </c>
      <c r="Y21">
        <f t="shared" si="2"/>
        <v>11</v>
      </c>
      <c r="Z21">
        <f ca="1" t="shared" si="0"/>
        <v>22</v>
      </c>
    </row>
    <row r="22" spans="1:26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  <c r="X22">
        <f ca="1" t="shared" si="1"/>
        <v>7</v>
      </c>
      <c r="Y22">
        <f t="shared" si="2"/>
        <v>3</v>
      </c>
      <c r="Z22">
        <f ca="1" t="shared" si="0"/>
        <v>21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1"/>
        <v>11</v>
      </c>
      <c r="Y23">
        <f t="shared" si="2"/>
        <v>2</v>
      </c>
      <c r="Z23">
        <f ca="1" t="shared" si="0"/>
        <v>22</v>
      </c>
    </row>
    <row r="24" spans="1:26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>
        <f ca="1" t="shared" si="1"/>
        <v>5</v>
      </c>
      <c r="Y24">
        <f t="shared" si="2"/>
        <v>2</v>
      </c>
      <c r="Z24">
        <f ca="1" t="shared" si="0"/>
        <v>10</v>
      </c>
    </row>
    <row r="25" spans="1:26" ht="18.75">
      <c r="A25" s="42"/>
      <c r="B25" s="5"/>
      <c r="C25" s="21"/>
      <c r="D25" s="5"/>
      <c r="E25" s="52">
        <f>Z11</f>
        <v>60</v>
      </c>
      <c r="F25" s="109" t="s">
        <v>13</v>
      </c>
      <c r="G25" s="110">
        <f>IF(Y11&lt;10,Y11,X11)</f>
        <v>6</v>
      </c>
      <c r="H25" s="35" t="s">
        <v>9</v>
      </c>
      <c r="I25" s="34" t="s">
        <v>10</v>
      </c>
      <c r="J25" s="34"/>
      <c r="K25" s="33"/>
      <c r="L25" s="35"/>
      <c r="M25" s="52">
        <f>Z16</f>
        <v>54</v>
      </c>
      <c r="N25" s="109" t="s">
        <v>13</v>
      </c>
      <c r="O25" s="34">
        <f>IF(Y16&lt;10,Y16,X16)</f>
        <v>6</v>
      </c>
      <c r="P25" s="35" t="s">
        <v>9</v>
      </c>
      <c r="Q25" s="34" t="s">
        <v>10</v>
      </c>
      <c r="R25" s="5"/>
      <c r="S25" s="43"/>
      <c r="X25">
        <f ca="1" t="shared" si="1"/>
        <v>11</v>
      </c>
      <c r="Y25">
        <f t="shared" si="2"/>
        <v>3</v>
      </c>
      <c r="Z25">
        <f ca="1" t="shared" si="0"/>
        <v>33</v>
      </c>
    </row>
    <row r="26" spans="1:26" ht="18.75">
      <c r="A26" s="42"/>
      <c r="B26" s="5"/>
      <c r="C26" s="21"/>
      <c r="D26" s="5"/>
      <c r="E26" s="109">
        <f>Z12</f>
        <v>72</v>
      </c>
      <c r="F26" s="109" t="s">
        <v>13</v>
      </c>
      <c r="G26" s="110">
        <f>IF(Y12&lt;10,Y12,X12)</f>
        <v>8</v>
      </c>
      <c r="H26" s="35" t="s">
        <v>9</v>
      </c>
      <c r="I26" s="34" t="s">
        <v>10</v>
      </c>
      <c r="J26" s="35"/>
      <c r="K26" s="33"/>
      <c r="L26" s="35"/>
      <c r="M26" s="109">
        <f>Z17</f>
        <v>16</v>
      </c>
      <c r="N26" s="109" t="s">
        <v>13</v>
      </c>
      <c r="O26" s="110">
        <f>IF(Y17&lt;10,Y17,X17)</f>
        <v>2</v>
      </c>
      <c r="P26" s="35" t="s">
        <v>9</v>
      </c>
      <c r="Q26" s="34" t="s">
        <v>10</v>
      </c>
      <c r="R26" s="5"/>
      <c r="S26" s="43"/>
      <c r="X26">
        <f ca="1" t="shared" si="1"/>
        <v>7</v>
      </c>
      <c r="Y26">
        <f t="shared" si="2"/>
        <v>6</v>
      </c>
      <c r="Z26">
        <f ca="1" t="shared" si="0"/>
        <v>42</v>
      </c>
    </row>
    <row r="27" spans="1:26" ht="18.75">
      <c r="A27" s="42"/>
      <c r="B27" s="5"/>
      <c r="C27" s="21"/>
      <c r="D27" s="5"/>
      <c r="E27" s="109">
        <f>Z13</f>
        <v>36</v>
      </c>
      <c r="F27" s="109" t="s">
        <v>13</v>
      </c>
      <c r="G27" s="110">
        <f>IF(Y13&lt;10,Y13,X13)</f>
        <v>3</v>
      </c>
      <c r="H27" s="35" t="s">
        <v>9</v>
      </c>
      <c r="I27" s="34" t="s">
        <v>10</v>
      </c>
      <c r="J27" s="35"/>
      <c r="K27" s="33"/>
      <c r="L27" s="35"/>
      <c r="M27" s="109">
        <f>Z18</f>
        <v>28</v>
      </c>
      <c r="N27" s="109" t="s">
        <v>13</v>
      </c>
      <c r="O27" s="110">
        <f>IF(Y18&lt;10,Y18,X18)</f>
        <v>4</v>
      </c>
      <c r="P27" s="35" t="s">
        <v>9</v>
      </c>
      <c r="Q27" s="34" t="s">
        <v>10</v>
      </c>
      <c r="R27" s="5"/>
      <c r="S27" s="43"/>
      <c r="X27">
        <f ca="1" t="shared" si="1"/>
        <v>3</v>
      </c>
      <c r="Y27">
        <f t="shared" si="2"/>
        <v>15</v>
      </c>
      <c r="Z27">
        <f ca="1" t="shared" si="0"/>
        <v>45</v>
      </c>
    </row>
    <row r="28" spans="1:26" ht="18.75">
      <c r="A28" s="42"/>
      <c r="B28" s="5"/>
      <c r="C28" s="21"/>
      <c r="D28" s="5"/>
      <c r="E28" s="109">
        <f>Z14</f>
        <v>36</v>
      </c>
      <c r="F28" s="109" t="s">
        <v>13</v>
      </c>
      <c r="G28" s="110">
        <f>IF(Y14&lt;10,Y14,X14)</f>
        <v>3</v>
      </c>
      <c r="H28" s="35" t="s">
        <v>9</v>
      </c>
      <c r="I28" s="34" t="s">
        <v>10</v>
      </c>
      <c r="J28" s="35"/>
      <c r="K28" s="33"/>
      <c r="L28" s="35"/>
      <c r="M28" s="109">
        <f>Z19</f>
        <v>10</v>
      </c>
      <c r="N28" s="109" t="s">
        <v>13</v>
      </c>
      <c r="O28" s="110">
        <f>IF(Y19&lt;10,Y19,X19)</f>
        <v>2</v>
      </c>
      <c r="P28" s="35" t="s">
        <v>9</v>
      </c>
      <c r="Q28" s="34" t="s">
        <v>10</v>
      </c>
      <c r="R28" s="5"/>
      <c r="S28" s="43"/>
      <c r="X28">
        <f ca="1" t="shared" si="1"/>
        <v>11</v>
      </c>
      <c r="Y28">
        <f t="shared" si="2"/>
        <v>6</v>
      </c>
      <c r="Z28">
        <f ca="1" t="shared" si="0"/>
        <v>66</v>
      </c>
    </row>
    <row r="29" spans="1:26" ht="18.75">
      <c r="A29" s="42"/>
      <c r="B29" s="5"/>
      <c r="C29" s="21"/>
      <c r="D29" s="5"/>
      <c r="E29" s="109">
        <f>Z15</f>
        <v>50</v>
      </c>
      <c r="F29" s="109" t="s">
        <v>13</v>
      </c>
      <c r="G29" s="110">
        <f>IF(Y15&lt;10,Y15,X15)</f>
        <v>5</v>
      </c>
      <c r="H29" s="35" t="s">
        <v>9</v>
      </c>
      <c r="I29" s="34" t="s">
        <v>10</v>
      </c>
      <c r="J29" s="35"/>
      <c r="K29" s="33"/>
      <c r="L29" s="35"/>
      <c r="M29" s="109">
        <f>Z20</f>
        <v>36</v>
      </c>
      <c r="N29" s="109" t="s">
        <v>13</v>
      </c>
      <c r="O29" s="110">
        <f>IF(Y20&lt;10,Y20,X20)</f>
        <v>6</v>
      </c>
      <c r="P29" s="35" t="s">
        <v>9</v>
      </c>
      <c r="Q29" s="34" t="s">
        <v>10</v>
      </c>
      <c r="R29" s="5"/>
      <c r="S29" s="43"/>
      <c r="X29">
        <f ca="1" t="shared" si="1"/>
        <v>9</v>
      </c>
      <c r="Y29">
        <f t="shared" si="2"/>
        <v>5</v>
      </c>
      <c r="Z29">
        <f ca="1" t="shared" si="0"/>
        <v>45</v>
      </c>
    </row>
    <row r="30" spans="1:26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X30">
        <f ca="1" t="shared" si="1"/>
        <v>6</v>
      </c>
      <c r="Y30">
        <f t="shared" si="2"/>
        <v>2</v>
      </c>
      <c r="Z30">
        <f ca="1" t="shared" si="0"/>
        <v>12</v>
      </c>
    </row>
    <row r="31" spans="1:26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X31">
        <f ca="1" t="shared" si="1"/>
        <v>8</v>
      </c>
      <c r="Y31">
        <f t="shared" si="2"/>
        <v>7</v>
      </c>
      <c r="Z31">
        <f ca="1" t="shared" si="0"/>
        <v>56</v>
      </c>
    </row>
    <row r="32" spans="1:26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X32">
        <f ca="1" t="shared" si="1"/>
        <v>2</v>
      </c>
      <c r="Y32">
        <f t="shared" si="2"/>
        <v>21</v>
      </c>
      <c r="Z32">
        <f ca="1" t="shared" si="0"/>
        <v>42</v>
      </c>
    </row>
    <row r="33" spans="1:26" ht="15.75" customHeight="1">
      <c r="A33" s="42"/>
      <c r="B33" s="146" t="s">
        <v>128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9"/>
      <c r="Q33" s="120"/>
      <c r="R33" s="120"/>
      <c r="S33" s="147"/>
      <c r="X33">
        <f ca="1" t="shared" si="1"/>
        <v>12</v>
      </c>
      <c r="Y33">
        <f t="shared" si="2"/>
        <v>7</v>
      </c>
      <c r="Z33">
        <f ca="1" t="shared" si="0"/>
        <v>84</v>
      </c>
    </row>
    <row r="34" spans="1:26" ht="15.75" customHeight="1">
      <c r="A34" s="49"/>
      <c r="B34" s="146" t="s">
        <v>129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0"/>
      <c r="Q34" s="120"/>
      <c r="R34" s="120"/>
      <c r="S34" s="147"/>
      <c r="X34">
        <f ca="1" t="shared" si="1"/>
        <v>11</v>
      </c>
      <c r="Y34">
        <f t="shared" si="2"/>
        <v>5</v>
      </c>
      <c r="Z34">
        <f ca="1" t="shared" si="0"/>
        <v>55</v>
      </c>
    </row>
    <row r="35" spans="1:26" ht="15">
      <c r="A35" s="42"/>
      <c r="B35" s="221"/>
      <c r="C35" s="221"/>
      <c r="D35" s="81"/>
      <c r="E35" s="81"/>
      <c r="F35" s="81"/>
      <c r="G35" s="81"/>
      <c r="H35" s="5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43"/>
      <c r="X35">
        <f ca="1" t="shared" si="1"/>
        <v>4</v>
      </c>
      <c r="Y35">
        <f t="shared" si="2"/>
        <v>12</v>
      </c>
      <c r="Z35">
        <f ca="1" t="shared" si="0"/>
        <v>48</v>
      </c>
    </row>
    <row r="36" spans="1:26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X36">
        <f ca="1" t="shared" si="1"/>
        <v>5</v>
      </c>
      <c r="Y36">
        <f t="shared" si="2"/>
        <v>4</v>
      </c>
      <c r="Z36">
        <f ca="1" t="shared" si="0"/>
        <v>20</v>
      </c>
    </row>
    <row r="37" spans="1:26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X37">
        <f ca="1" t="shared" si="1"/>
        <v>11</v>
      </c>
      <c r="Y37">
        <f t="shared" si="2"/>
        <v>4</v>
      </c>
      <c r="Z37">
        <f ca="1" t="shared" si="0"/>
        <v>44</v>
      </c>
    </row>
    <row r="38" spans="1:26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X38">
        <f ca="1" t="shared" si="1"/>
        <v>9</v>
      </c>
      <c r="Y38">
        <f t="shared" si="2"/>
        <v>7</v>
      </c>
      <c r="Z38">
        <f ca="1" t="shared" si="0"/>
        <v>63</v>
      </c>
    </row>
    <row r="39" spans="1:26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X39">
        <f ca="1" t="shared" si="1"/>
        <v>10</v>
      </c>
      <c r="Y39">
        <f t="shared" si="2"/>
        <v>2</v>
      </c>
      <c r="Z39">
        <f ca="1" t="shared" si="0"/>
        <v>20</v>
      </c>
    </row>
    <row r="40" spans="1:26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X40">
        <f ca="1" t="shared" si="1"/>
        <v>10</v>
      </c>
      <c r="Y40">
        <f t="shared" si="2"/>
        <v>4</v>
      </c>
      <c r="Z40">
        <f ca="1" t="shared" si="0"/>
        <v>40</v>
      </c>
    </row>
    <row r="41" spans="1:26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  <c r="X41">
        <f ca="1" t="shared" si="1"/>
        <v>2</v>
      </c>
      <c r="Y41">
        <f t="shared" si="2"/>
        <v>18</v>
      </c>
      <c r="Z41">
        <f ca="1" t="shared" si="0"/>
        <v>36</v>
      </c>
    </row>
    <row r="42" spans="1:26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  <c r="X42">
        <f ca="1" t="shared" si="1"/>
        <v>10</v>
      </c>
      <c r="Y42">
        <f t="shared" si="2"/>
        <v>5</v>
      </c>
      <c r="Z42">
        <f ca="1" t="shared" si="0"/>
        <v>50</v>
      </c>
    </row>
    <row r="43" spans="1:26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  <c r="X43">
        <f ca="1" t="shared" si="1"/>
        <v>8</v>
      </c>
      <c r="Y43">
        <f t="shared" si="2"/>
        <v>3</v>
      </c>
      <c r="Z43">
        <f ca="1" t="shared" si="0"/>
        <v>24</v>
      </c>
    </row>
    <row r="44" spans="1:26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  <c r="X44">
        <f ca="1" t="shared" si="1"/>
        <v>9</v>
      </c>
      <c r="Y44">
        <f t="shared" si="2"/>
        <v>6</v>
      </c>
      <c r="Z44">
        <f ca="1" t="shared" si="0"/>
        <v>54</v>
      </c>
    </row>
    <row r="45" spans="1:26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  <c r="X45">
        <f ca="1" t="shared" si="1"/>
        <v>12</v>
      </c>
      <c r="Y45">
        <f t="shared" si="2"/>
        <v>4</v>
      </c>
      <c r="Z45">
        <f ca="1" t="shared" si="0"/>
        <v>48</v>
      </c>
    </row>
    <row r="46" spans="1:26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  <c r="X46">
        <f ca="1" t="shared" si="1"/>
        <v>6</v>
      </c>
      <c r="Y46">
        <f t="shared" si="2"/>
        <v>3</v>
      </c>
      <c r="Z46">
        <f ca="1" t="shared" si="0"/>
        <v>18</v>
      </c>
    </row>
    <row r="47" spans="1:26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X47">
        <f ca="1" t="shared" si="1"/>
        <v>11</v>
      </c>
      <c r="Y47">
        <f t="shared" si="2"/>
        <v>6</v>
      </c>
      <c r="Z47">
        <f ca="1" t="shared" si="0"/>
        <v>66</v>
      </c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B35:C35"/>
    <mergeCell ref="I35:R35"/>
    <mergeCell ref="A21:R22"/>
    <mergeCell ref="A16:Q16"/>
    <mergeCell ref="A17:Q17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AC48"/>
  <sheetViews>
    <sheetView tabSelected="1" zoomScalePageLayoutView="0" workbookViewId="0" topLeftCell="A1">
      <selection activeCell="AC26" sqref="AC2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3.710937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2.71093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customWidth="1"/>
    <col min="21" max="21" width="7.28125" style="0" customWidth="1"/>
    <col min="22" max="22" width="6.421875" style="0" customWidth="1"/>
    <col min="23" max="29" width="11.421875" style="0" customWidth="1"/>
  </cols>
  <sheetData>
    <row r="1" spans="1:29" ht="15.75" customHeight="1">
      <c r="A1" s="178"/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130</v>
      </c>
      <c r="T1" s="22" t="s">
        <v>4</v>
      </c>
      <c r="U1" s="23" t="s">
        <v>3</v>
      </c>
      <c r="V1" s="23" t="s">
        <v>5</v>
      </c>
      <c r="X1">
        <f ca="1">_XLL.ALEA.ENTRE.BORNES($U$2,$V$2)</f>
        <v>6</v>
      </c>
      <c r="Y1">
        <f>Z1/X1</f>
        <v>6</v>
      </c>
      <c r="Z1">
        <f aca="true" ca="1" t="shared" si="0" ref="Z1:Z47">IF(X1&lt;5,_XLL.ALEA.ENTRE.BORNES($U$3,$V$3)*X1,_XLL.ALEA.ENTRE.BORNES($U$4,$V$4)*X1)</f>
        <v>36</v>
      </c>
      <c r="AA1">
        <f ca="1">Z1+_XLL.ALEA.ENTRE.BORNES($U$4,X1)</f>
        <v>38</v>
      </c>
      <c r="AB1">
        <f>IF(Y1&lt;10,Y1,X1)</f>
        <v>6</v>
      </c>
      <c r="AC1">
        <f ca="1">IF(AA1/AB1-ROUNDDOWN(AA1/AB1,0)=0,AA1+_XLL.ALEA.ENTRE.BORNES(1,AB1-1),AA1)</f>
        <v>38</v>
      </c>
    </row>
    <row r="2" spans="1:29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2</v>
      </c>
      <c r="V2">
        <v>12</v>
      </c>
      <c r="X2">
        <f aca="true" ca="1" t="shared" si="1" ref="X2:X47">_XLL.ALEA.ENTRE.BORNES($U$2,$V$2)</f>
        <v>5</v>
      </c>
      <c r="Y2">
        <f aca="true" t="shared" si="2" ref="Y2:Y47">Z2/X2</f>
        <v>3</v>
      </c>
      <c r="Z2">
        <f ca="1" t="shared" si="0"/>
        <v>15</v>
      </c>
      <c r="AA2">
        <f aca="true" ca="1" t="shared" si="3" ref="AA2:AA47">Z2+_XLL.ALEA.ENTRE.BORNES($U$4,X2)</f>
        <v>18</v>
      </c>
      <c r="AB2">
        <f aca="true" t="shared" si="4" ref="AB2:AB47">IF(Y2&lt;10,Y2,X2)</f>
        <v>3</v>
      </c>
      <c r="AC2" s="160">
        <f aca="true" ca="1" t="shared" si="5" ref="AC2:AC47">IF(AA2/AB2-ROUNDDOWN(AA2/AB2,0)=0,AA2+_XLL.ALEA.ENTRE.BORNES(1,AB2-1),AA2)</f>
        <v>20</v>
      </c>
    </row>
    <row r="3" spans="1:29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</v>
      </c>
      <c r="V3" s="21">
        <v>24</v>
      </c>
      <c r="X3">
        <f ca="1" t="shared" si="1"/>
        <v>6</v>
      </c>
      <c r="Y3">
        <f t="shared" si="2"/>
        <v>7</v>
      </c>
      <c r="Z3">
        <f ca="1" t="shared" si="0"/>
        <v>42</v>
      </c>
      <c r="AA3">
        <f ca="1" t="shared" si="3"/>
        <v>47</v>
      </c>
      <c r="AB3">
        <f t="shared" si="4"/>
        <v>7</v>
      </c>
      <c r="AC3" s="160">
        <f ca="1" t="shared" si="5"/>
        <v>47</v>
      </c>
    </row>
    <row r="4" spans="1:29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2</v>
      </c>
      <c r="V4">
        <v>8</v>
      </c>
      <c r="X4">
        <f ca="1" t="shared" si="1"/>
        <v>6</v>
      </c>
      <c r="Y4">
        <f t="shared" si="2"/>
        <v>6</v>
      </c>
      <c r="Z4">
        <f ca="1" t="shared" si="0"/>
        <v>36</v>
      </c>
      <c r="AA4">
        <f ca="1" t="shared" si="3"/>
        <v>40</v>
      </c>
      <c r="AB4">
        <f t="shared" si="4"/>
        <v>6</v>
      </c>
      <c r="AC4" s="160">
        <f ca="1" t="shared" si="5"/>
        <v>40</v>
      </c>
    </row>
    <row r="5" spans="1:29" ht="20.25" customHeight="1">
      <c r="A5" s="189" t="s">
        <v>131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>
        <f ca="1" t="shared" si="1"/>
        <v>7</v>
      </c>
      <c r="Y5">
        <f t="shared" si="2"/>
        <v>2</v>
      </c>
      <c r="Z5">
        <f ca="1" t="shared" si="0"/>
        <v>14</v>
      </c>
      <c r="AA5">
        <f ca="1" t="shared" si="3"/>
        <v>21</v>
      </c>
      <c r="AB5">
        <f t="shared" si="4"/>
        <v>2</v>
      </c>
      <c r="AC5" s="160">
        <f ca="1" t="shared" si="5"/>
        <v>21</v>
      </c>
    </row>
    <row r="6" spans="1:29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1"/>
        <v>6</v>
      </c>
      <c r="Y6">
        <f t="shared" si="2"/>
        <v>3</v>
      </c>
      <c r="Z6">
        <f ca="1" t="shared" si="0"/>
        <v>18</v>
      </c>
      <c r="AA6">
        <f ca="1" t="shared" si="3"/>
        <v>24</v>
      </c>
      <c r="AB6">
        <f t="shared" si="4"/>
        <v>3</v>
      </c>
      <c r="AC6" s="160">
        <f ca="1" t="shared" si="5"/>
        <v>25</v>
      </c>
    </row>
    <row r="7" spans="1:2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1"/>
        <v>6</v>
      </c>
      <c r="Y7">
        <f t="shared" si="2"/>
        <v>8</v>
      </c>
      <c r="Z7">
        <f ca="1" t="shared" si="0"/>
        <v>48</v>
      </c>
      <c r="AA7">
        <f ca="1" t="shared" si="3"/>
        <v>54</v>
      </c>
      <c r="AB7">
        <f t="shared" si="4"/>
        <v>8</v>
      </c>
      <c r="AC7" s="160">
        <f ca="1" t="shared" si="5"/>
        <v>54</v>
      </c>
    </row>
    <row r="8" spans="1:29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1"/>
        <v>2</v>
      </c>
      <c r="Y8">
        <f t="shared" si="2"/>
        <v>16</v>
      </c>
      <c r="Z8">
        <f ca="1" t="shared" si="0"/>
        <v>32</v>
      </c>
      <c r="AA8">
        <f ca="1" t="shared" si="3"/>
        <v>34</v>
      </c>
      <c r="AB8">
        <f t="shared" si="4"/>
        <v>2</v>
      </c>
      <c r="AC8" s="160">
        <f ca="1" t="shared" si="5"/>
        <v>35</v>
      </c>
    </row>
    <row r="9" spans="1:29" ht="18.75">
      <c r="A9" s="42"/>
      <c r="B9" s="26"/>
      <c r="C9" s="109">
        <f>AC1</f>
        <v>38</v>
      </c>
      <c r="D9" s="109" t="s">
        <v>13</v>
      </c>
      <c r="E9" s="110">
        <f>AB1</f>
        <v>6</v>
      </c>
      <c r="F9" s="111" t="s">
        <v>9</v>
      </c>
      <c r="G9" s="110" t="s">
        <v>10</v>
      </c>
      <c r="H9" s="114" t="s">
        <v>19</v>
      </c>
      <c r="I9" s="112" t="s">
        <v>20</v>
      </c>
      <c r="L9" s="111"/>
      <c r="M9" s="109">
        <f>AC6</f>
        <v>25</v>
      </c>
      <c r="N9" s="109" t="s">
        <v>13</v>
      </c>
      <c r="O9" s="110">
        <f>AB6</f>
        <v>3</v>
      </c>
      <c r="P9" s="111" t="s">
        <v>9</v>
      </c>
      <c r="Q9" s="110" t="s">
        <v>10</v>
      </c>
      <c r="R9" s="114" t="s">
        <v>19</v>
      </c>
      <c r="S9" s="91" t="s">
        <v>20</v>
      </c>
      <c r="X9">
        <f ca="1" t="shared" si="1"/>
        <v>6</v>
      </c>
      <c r="Y9">
        <f t="shared" si="2"/>
        <v>4</v>
      </c>
      <c r="Z9">
        <f ca="1" t="shared" si="0"/>
        <v>24</v>
      </c>
      <c r="AA9">
        <f ca="1" t="shared" si="3"/>
        <v>27</v>
      </c>
      <c r="AB9">
        <f t="shared" si="4"/>
        <v>4</v>
      </c>
      <c r="AC9" s="160">
        <f ca="1" t="shared" si="5"/>
        <v>27</v>
      </c>
    </row>
    <row r="10" spans="1:29" ht="18.75">
      <c r="A10" s="42"/>
      <c r="B10" s="5"/>
      <c r="C10" s="109">
        <f>AC2</f>
        <v>20</v>
      </c>
      <c r="D10" s="109" t="s">
        <v>13</v>
      </c>
      <c r="E10" s="110">
        <f>AB2</f>
        <v>3</v>
      </c>
      <c r="F10" s="111" t="s">
        <v>9</v>
      </c>
      <c r="G10" s="110" t="s">
        <v>10</v>
      </c>
      <c r="H10" s="114" t="s">
        <v>19</v>
      </c>
      <c r="I10" s="112" t="s">
        <v>20</v>
      </c>
      <c r="L10" s="111"/>
      <c r="M10" s="109">
        <f>AC7</f>
        <v>54</v>
      </c>
      <c r="N10" s="109" t="s">
        <v>13</v>
      </c>
      <c r="O10" s="110">
        <f>AB7</f>
        <v>8</v>
      </c>
      <c r="P10" s="111" t="s">
        <v>9</v>
      </c>
      <c r="Q10" s="110" t="s">
        <v>10</v>
      </c>
      <c r="R10" s="114" t="s">
        <v>19</v>
      </c>
      <c r="S10" s="91" t="s">
        <v>20</v>
      </c>
      <c r="X10">
        <f ca="1" t="shared" si="1"/>
        <v>8</v>
      </c>
      <c r="Y10">
        <f t="shared" si="2"/>
        <v>8</v>
      </c>
      <c r="Z10">
        <f ca="1" t="shared" si="0"/>
        <v>64</v>
      </c>
      <c r="AA10">
        <f ca="1" t="shared" si="3"/>
        <v>72</v>
      </c>
      <c r="AB10">
        <f t="shared" si="4"/>
        <v>8</v>
      </c>
      <c r="AC10" s="160">
        <f ca="1" t="shared" si="5"/>
        <v>77</v>
      </c>
    </row>
    <row r="11" spans="1:29" ht="18.75">
      <c r="A11" s="42"/>
      <c r="B11" s="5"/>
      <c r="C11" s="109">
        <f>AC3</f>
        <v>47</v>
      </c>
      <c r="D11" s="109" t="s">
        <v>13</v>
      </c>
      <c r="E11" s="110">
        <f>AB3</f>
        <v>7</v>
      </c>
      <c r="F11" s="111" t="s">
        <v>9</v>
      </c>
      <c r="G11" s="110" t="s">
        <v>10</v>
      </c>
      <c r="H11" s="114" t="s">
        <v>19</v>
      </c>
      <c r="I11" s="112" t="s">
        <v>20</v>
      </c>
      <c r="L11" s="111"/>
      <c r="M11" s="109">
        <f>AC8</f>
        <v>35</v>
      </c>
      <c r="N11" s="109" t="s">
        <v>13</v>
      </c>
      <c r="O11" s="110">
        <f>AB8</f>
        <v>2</v>
      </c>
      <c r="P11" s="111" t="s">
        <v>9</v>
      </c>
      <c r="Q11" s="110" t="s">
        <v>10</v>
      </c>
      <c r="R11" s="114" t="s">
        <v>19</v>
      </c>
      <c r="S11" s="91" t="s">
        <v>20</v>
      </c>
      <c r="X11">
        <f ca="1" t="shared" si="1"/>
        <v>8</v>
      </c>
      <c r="Y11">
        <f t="shared" si="2"/>
        <v>3</v>
      </c>
      <c r="Z11">
        <f ca="1" t="shared" si="0"/>
        <v>24</v>
      </c>
      <c r="AA11">
        <f ca="1" t="shared" si="3"/>
        <v>27</v>
      </c>
      <c r="AB11">
        <f t="shared" si="4"/>
        <v>3</v>
      </c>
      <c r="AC11" s="160">
        <f ca="1" t="shared" si="5"/>
        <v>29</v>
      </c>
    </row>
    <row r="12" spans="1:29" ht="18.75">
      <c r="A12" s="42"/>
      <c r="B12" s="5"/>
      <c r="C12" s="109">
        <f>AC4</f>
        <v>40</v>
      </c>
      <c r="D12" s="109" t="s">
        <v>13</v>
      </c>
      <c r="E12" s="110">
        <f>AB4</f>
        <v>6</v>
      </c>
      <c r="F12" s="111" t="s">
        <v>9</v>
      </c>
      <c r="G12" s="110" t="s">
        <v>10</v>
      </c>
      <c r="H12" s="114" t="s">
        <v>19</v>
      </c>
      <c r="I12" s="112" t="s">
        <v>20</v>
      </c>
      <c r="L12" s="111"/>
      <c r="M12" s="109">
        <f>AC9</f>
        <v>27</v>
      </c>
      <c r="N12" s="109" t="s">
        <v>13</v>
      </c>
      <c r="O12" s="110">
        <f>AB9</f>
        <v>4</v>
      </c>
      <c r="P12" s="111" t="s">
        <v>9</v>
      </c>
      <c r="Q12" s="110" t="s">
        <v>10</v>
      </c>
      <c r="R12" s="114" t="s">
        <v>19</v>
      </c>
      <c r="S12" s="91" t="s">
        <v>20</v>
      </c>
      <c r="X12">
        <f ca="1" t="shared" si="1"/>
        <v>9</v>
      </c>
      <c r="Y12">
        <f t="shared" si="2"/>
        <v>8</v>
      </c>
      <c r="Z12">
        <f ca="1" t="shared" si="0"/>
        <v>72</v>
      </c>
      <c r="AA12">
        <f ca="1" t="shared" si="3"/>
        <v>74</v>
      </c>
      <c r="AB12">
        <f t="shared" si="4"/>
        <v>8</v>
      </c>
      <c r="AC12" s="160">
        <f ca="1" t="shared" si="5"/>
        <v>74</v>
      </c>
    </row>
    <row r="13" spans="1:29" ht="18.75">
      <c r="A13" s="42"/>
      <c r="B13" s="5"/>
      <c r="C13" s="109">
        <f>AC5</f>
        <v>21</v>
      </c>
      <c r="D13" s="109" t="s">
        <v>13</v>
      </c>
      <c r="E13" s="110">
        <f>AB5</f>
        <v>2</v>
      </c>
      <c r="F13" s="111" t="s">
        <v>9</v>
      </c>
      <c r="G13" s="110" t="s">
        <v>10</v>
      </c>
      <c r="H13" s="114" t="s">
        <v>19</v>
      </c>
      <c r="I13" s="112" t="s">
        <v>20</v>
      </c>
      <c r="L13" s="111"/>
      <c r="M13" s="109">
        <f>AC10</f>
        <v>77</v>
      </c>
      <c r="N13" s="109" t="s">
        <v>13</v>
      </c>
      <c r="O13" s="110">
        <f>AB10</f>
        <v>8</v>
      </c>
      <c r="P13" s="111" t="s">
        <v>9</v>
      </c>
      <c r="Q13" s="110" t="s">
        <v>10</v>
      </c>
      <c r="R13" s="114" t="s">
        <v>19</v>
      </c>
      <c r="S13" s="91" t="s">
        <v>20</v>
      </c>
      <c r="X13">
        <f ca="1" t="shared" si="1"/>
        <v>2</v>
      </c>
      <c r="Y13">
        <f t="shared" si="2"/>
        <v>14</v>
      </c>
      <c r="Z13">
        <f ca="1" t="shared" si="0"/>
        <v>28</v>
      </c>
      <c r="AA13">
        <f ca="1" t="shared" si="3"/>
        <v>30</v>
      </c>
      <c r="AB13">
        <f t="shared" si="4"/>
        <v>2</v>
      </c>
      <c r="AC13" s="160">
        <f ca="1" t="shared" si="5"/>
        <v>31</v>
      </c>
    </row>
    <row r="14" spans="1:2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1"/>
        <v>4</v>
      </c>
      <c r="Y14">
        <f t="shared" si="2"/>
        <v>17</v>
      </c>
      <c r="Z14">
        <f ca="1" t="shared" si="0"/>
        <v>68</v>
      </c>
      <c r="AA14">
        <f ca="1" t="shared" si="3"/>
        <v>71</v>
      </c>
      <c r="AB14">
        <f t="shared" si="4"/>
        <v>4</v>
      </c>
      <c r="AC14" s="160">
        <f ca="1" t="shared" si="5"/>
        <v>71</v>
      </c>
    </row>
    <row r="15" spans="1:29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1"/>
        <v>4</v>
      </c>
      <c r="Y15">
        <f t="shared" si="2"/>
        <v>17</v>
      </c>
      <c r="Z15">
        <f ca="1" t="shared" si="0"/>
        <v>68</v>
      </c>
      <c r="AA15">
        <f ca="1" t="shared" si="3"/>
        <v>71</v>
      </c>
      <c r="AB15">
        <f t="shared" si="4"/>
        <v>4</v>
      </c>
      <c r="AC15" s="160">
        <f ca="1" t="shared" si="5"/>
        <v>71</v>
      </c>
    </row>
    <row r="16" spans="1:29" ht="15.75">
      <c r="A16" s="42"/>
      <c r="B16" s="5"/>
      <c r="C16" s="152"/>
      <c r="D16" s="152"/>
      <c r="E16" s="151" t="s">
        <v>134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83"/>
      <c r="X16">
        <f ca="1" t="shared" si="1"/>
        <v>8</v>
      </c>
      <c r="Y16">
        <f t="shared" si="2"/>
        <v>5</v>
      </c>
      <c r="Z16">
        <f ca="1" t="shared" si="0"/>
        <v>40</v>
      </c>
      <c r="AA16">
        <f ca="1" t="shared" si="3"/>
        <v>44</v>
      </c>
      <c r="AB16">
        <f t="shared" si="4"/>
        <v>5</v>
      </c>
      <c r="AC16" s="160">
        <f ca="1" t="shared" si="5"/>
        <v>44</v>
      </c>
    </row>
    <row r="17" spans="1:29" ht="15.75">
      <c r="A17" s="42"/>
      <c r="B17" s="5"/>
      <c r="C17" s="5"/>
      <c r="D17" s="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83"/>
      <c r="X17">
        <f ca="1" t="shared" si="1"/>
        <v>10</v>
      </c>
      <c r="Y17">
        <f t="shared" si="2"/>
        <v>3</v>
      </c>
      <c r="Z17">
        <f ca="1" t="shared" si="0"/>
        <v>30</v>
      </c>
      <c r="AA17">
        <f ca="1" t="shared" si="3"/>
        <v>37</v>
      </c>
      <c r="AB17">
        <f t="shared" si="4"/>
        <v>3</v>
      </c>
      <c r="AC17" s="160">
        <f ca="1" t="shared" si="5"/>
        <v>37</v>
      </c>
    </row>
    <row r="18" spans="1:2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>
        <f ca="1" t="shared" si="1"/>
        <v>9</v>
      </c>
      <c r="Y18">
        <f t="shared" si="2"/>
        <v>6</v>
      </c>
      <c r="Z18">
        <f ca="1" t="shared" si="0"/>
        <v>54</v>
      </c>
      <c r="AA18">
        <f ca="1" t="shared" si="3"/>
        <v>58</v>
      </c>
      <c r="AB18">
        <f t="shared" si="4"/>
        <v>6</v>
      </c>
      <c r="AC18" s="160">
        <f ca="1" t="shared" si="5"/>
        <v>58</v>
      </c>
    </row>
    <row r="19" spans="1:29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X19">
        <f ca="1" t="shared" si="1"/>
        <v>9</v>
      </c>
      <c r="Y19">
        <f t="shared" si="2"/>
        <v>4</v>
      </c>
      <c r="Z19">
        <f ca="1" t="shared" si="0"/>
        <v>36</v>
      </c>
      <c r="AA19">
        <f ca="1" t="shared" si="3"/>
        <v>40</v>
      </c>
      <c r="AB19">
        <f t="shared" si="4"/>
        <v>4</v>
      </c>
      <c r="AC19" s="160">
        <f ca="1" t="shared" si="5"/>
        <v>41</v>
      </c>
    </row>
    <row r="20" spans="1:29" ht="30.75" customHeight="1">
      <c r="A20" s="189" t="s">
        <v>132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39" t="s">
        <v>2</v>
      </c>
      <c r="X20">
        <f ca="1" t="shared" si="1"/>
        <v>8</v>
      </c>
      <c r="Y20">
        <f t="shared" si="2"/>
        <v>3</v>
      </c>
      <c r="Z20">
        <f ca="1" t="shared" si="0"/>
        <v>24</v>
      </c>
      <c r="AA20">
        <f ca="1" t="shared" si="3"/>
        <v>31</v>
      </c>
      <c r="AB20">
        <f t="shared" si="4"/>
        <v>3</v>
      </c>
      <c r="AC20" s="160">
        <f ca="1" t="shared" si="5"/>
        <v>31</v>
      </c>
    </row>
    <row r="21" spans="1:29" ht="15" customHeight="1" hidden="1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0"/>
      <c r="X21">
        <f ca="1" t="shared" si="1"/>
        <v>3</v>
      </c>
      <c r="Y21">
        <f t="shared" si="2"/>
        <v>22</v>
      </c>
      <c r="Z21">
        <f ca="1" t="shared" si="0"/>
        <v>66</v>
      </c>
      <c r="AA21">
        <f ca="1" t="shared" si="3"/>
        <v>69</v>
      </c>
      <c r="AB21">
        <f t="shared" si="4"/>
        <v>3</v>
      </c>
      <c r="AC21" s="160">
        <f ca="1" t="shared" si="5"/>
        <v>70</v>
      </c>
    </row>
    <row r="22" spans="1:29" ht="15">
      <c r="A22" s="30"/>
      <c r="B22" s="11"/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41"/>
      <c r="X22">
        <f ca="1" t="shared" si="1"/>
        <v>4</v>
      </c>
      <c r="Y22">
        <f t="shared" si="2"/>
        <v>10</v>
      </c>
      <c r="Z22">
        <f ca="1" t="shared" si="0"/>
        <v>40</v>
      </c>
      <c r="AA22">
        <f ca="1" t="shared" si="3"/>
        <v>42</v>
      </c>
      <c r="AB22">
        <f t="shared" si="4"/>
        <v>4</v>
      </c>
      <c r="AC22" s="160">
        <f ca="1" t="shared" si="5"/>
        <v>42</v>
      </c>
    </row>
    <row r="23" spans="1:29" ht="15">
      <c r="A23" s="19" t="s">
        <v>47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3"/>
      <c r="X23">
        <f ca="1" t="shared" si="1"/>
        <v>5</v>
      </c>
      <c r="Y23">
        <f t="shared" si="2"/>
        <v>6</v>
      </c>
      <c r="Z23">
        <f ca="1" t="shared" si="0"/>
        <v>30</v>
      </c>
      <c r="AA23">
        <f ca="1" t="shared" si="3"/>
        <v>32</v>
      </c>
      <c r="AB23">
        <f t="shared" si="4"/>
        <v>6</v>
      </c>
      <c r="AC23" s="160">
        <f ca="1" t="shared" si="5"/>
        <v>32</v>
      </c>
    </row>
    <row r="24" spans="1:29" ht="18.75">
      <c r="A24" s="42"/>
      <c r="B24" s="5"/>
      <c r="C24" s="109">
        <f>AC11</f>
        <v>29</v>
      </c>
      <c r="D24" s="109" t="s">
        <v>13</v>
      </c>
      <c r="E24" s="110">
        <f>AB11</f>
        <v>3</v>
      </c>
      <c r="F24" s="111" t="s">
        <v>9</v>
      </c>
      <c r="G24" s="110" t="s">
        <v>10</v>
      </c>
      <c r="H24" s="114" t="s">
        <v>19</v>
      </c>
      <c r="I24" s="114" t="s">
        <v>20</v>
      </c>
      <c r="J24" s="110"/>
      <c r="K24" s="109"/>
      <c r="L24" s="111"/>
      <c r="M24" s="109">
        <f>AC16</f>
        <v>44</v>
      </c>
      <c r="N24" s="109" t="s">
        <v>13</v>
      </c>
      <c r="O24" s="110">
        <f>AB16</f>
        <v>5</v>
      </c>
      <c r="P24" s="111" t="s">
        <v>9</v>
      </c>
      <c r="Q24" s="110" t="s">
        <v>10</v>
      </c>
      <c r="R24" s="114" t="s">
        <v>19</v>
      </c>
      <c r="S24" s="91" t="s">
        <v>20</v>
      </c>
      <c r="X24">
        <f ca="1" t="shared" si="1"/>
        <v>10</v>
      </c>
      <c r="Y24">
        <f t="shared" si="2"/>
        <v>8</v>
      </c>
      <c r="Z24">
        <f ca="1" t="shared" si="0"/>
        <v>80</v>
      </c>
      <c r="AA24">
        <f ca="1" t="shared" si="3"/>
        <v>89</v>
      </c>
      <c r="AB24">
        <f t="shared" si="4"/>
        <v>8</v>
      </c>
      <c r="AC24" s="160">
        <f ca="1" t="shared" si="5"/>
        <v>89</v>
      </c>
    </row>
    <row r="25" spans="1:29" ht="18.75">
      <c r="A25" s="42"/>
      <c r="B25" s="5"/>
      <c r="C25" s="109">
        <f>AC12</f>
        <v>74</v>
      </c>
      <c r="D25" s="109" t="s">
        <v>13</v>
      </c>
      <c r="E25" s="110">
        <f>AB12</f>
        <v>8</v>
      </c>
      <c r="F25" s="111" t="s">
        <v>9</v>
      </c>
      <c r="G25" s="110" t="s">
        <v>10</v>
      </c>
      <c r="H25" s="114" t="s">
        <v>19</v>
      </c>
      <c r="I25" s="114" t="s">
        <v>20</v>
      </c>
      <c r="J25" s="111"/>
      <c r="K25" s="109"/>
      <c r="L25" s="111"/>
      <c r="M25" s="109">
        <f>AC17</f>
        <v>37</v>
      </c>
      <c r="N25" s="109" t="s">
        <v>13</v>
      </c>
      <c r="O25" s="110">
        <f>AB17</f>
        <v>3</v>
      </c>
      <c r="P25" s="111" t="s">
        <v>9</v>
      </c>
      <c r="Q25" s="110" t="s">
        <v>10</v>
      </c>
      <c r="R25" s="114" t="s">
        <v>19</v>
      </c>
      <c r="S25" s="91" t="s">
        <v>20</v>
      </c>
      <c r="X25">
        <f ca="1" t="shared" si="1"/>
        <v>5</v>
      </c>
      <c r="Y25">
        <f t="shared" si="2"/>
        <v>7</v>
      </c>
      <c r="Z25">
        <f ca="1" t="shared" si="0"/>
        <v>35</v>
      </c>
      <c r="AA25">
        <f ca="1" t="shared" si="3"/>
        <v>39</v>
      </c>
      <c r="AB25">
        <f t="shared" si="4"/>
        <v>7</v>
      </c>
      <c r="AC25" s="160">
        <f ca="1" t="shared" si="5"/>
        <v>39</v>
      </c>
    </row>
    <row r="26" spans="1:29" ht="18.75">
      <c r="A26" s="42"/>
      <c r="B26" s="5"/>
      <c r="C26" s="109">
        <f>AC13</f>
        <v>31</v>
      </c>
      <c r="D26" s="109" t="s">
        <v>13</v>
      </c>
      <c r="E26" s="110">
        <f>AB13</f>
        <v>2</v>
      </c>
      <c r="F26" s="111" t="s">
        <v>9</v>
      </c>
      <c r="G26" s="110" t="s">
        <v>10</v>
      </c>
      <c r="H26" s="114" t="s">
        <v>19</v>
      </c>
      <c r="I26" s="114" t="s">
        <v>20</v>
      </c>
      <c r="J26" s="111"/>
      <c r="K26" s="109"/>
      <c r="L26" s="111"/>
      <c r="M26" s="109">
        <f>AC18</f>
        <v>58</v>
      </c>
      <c r="N26" s="109" t="s">
        <v>13</v>
      </c>
      <c r="O26" s="110">
        <f>AB18</f>
        <v>6</v>
      </c>
      <c r="P26" s="111" t="s">
        <v>9</v>
      </c>
      <c r="Q26" s="110" t="s">
        <v>10</v>
      </c>
      <c r="R26" s="114" t="s">
        <v>19</v>
      </c>
      <c r="S26" s="91" t="s">
        <v>20</v>
      </c>
      <c r="X26">
        <f ca="1" t="shared" si="1"/>
        <v>7</v>
      </c>
      <c r="Y26">
        <f t="shared" si="2"/>
        <v>6</v>
      </c>
      <c r="Z26">
        <f ca="1" t="shared" si="0"/>
        <v>42</v>
      </c>
      <c r="AA26">
        <f ca="1" t="shared" si="3"/>
        <v>48</v>
      </c>
      <c r="AB26">
        <f t="shared" si="4"/>
        <v>6</v>
      </c>
      <c r="AC26" s="160">
        <f ca="1" t="shared" si="5"/>
        <v>49</v>
      </c>
    </row>
    <row r="27" spans="1:29" ht="18.75">
      <c r="A27" s="42"/>
      <c r="B27" s="5"/>
      <c r="C27" s="109">
        <f>AC14</f>
        <v>71</v>
      </c>
      <c r="D27" s="109" t="s">
        <v>13</v>
      </c>
      <c r="E27" s="110">
        <f>AB14</f>
        <v>4</v>
      </c>
      <c r="F27" s="111" t="s">
        <v>9</v>
      </c>
      <c r="G27" s="110" t="s">
        <v>10</v>
      </c>
      <c r="H27" s="114" t="s">
        <v>19</v>
      </c>
      <c r="I27" s="114" t="s">
        <v>20</v>
      </c>
      <c r="J27" s="111"/>
      <c r="K27" s="109"/>
      <c r="L27" s="111"/>
      <c r="M27" s="109">
        <f>AC19</f>
        <v>41</v>
      </c>
      <c r="N27" s="109" t="s">
        <v>13</v>
      </c>
      <c r="O27" s="110">
        <f>AB19</f>
        <v>4</v>
      </c>
      <c r="P27" s="111" t="s">
        <v>9</v>
      </c>
      <c r="Q27" s="110" t="s">
        <v>10</v>
      </c>
      <c r="R27" s="114" t="s">
        <v>19</v>
      </c>
      <c r="S27" s="91" t="s">
        <v>20</v>
      </c>
      <c r="X27">
        <f ca="1" t="shared" si="1"/>
        <v>5</v>
      </c>
      <c r="Y27">
        <f t="shared" si="2"/>
        <v>8</v>
      </c>
      <c r="Z27">
        <f ca="1" t="shared" si="0"/>
        <v>40</v>
      </c>
      <c r="AA27">
        <f ca="1" t="shared" si="3"/>
        <v>42</v>
      </c>
      <c r="AB27">
        <f t="shared" si="4"/>
        <v>8</v>
      </c>
      <c r="AC27" s="160">
        <f ca="1" t="shared" si="5"/>
        <v>42</v>
      </c>
    </row>
    <row r="28" spans="1:29" ht="18.75">
      <c r="A28" s="42"/>
      <c r="B28" s="5"/>
      <c r="C28" s="109">
        <f>AC15</f>
        <v>71</v>
      </c>
      <c r="D28" s="109" t="s">
        <v>13</v>
      </c>
      <c r="E28" s="110">
        <f>AB15</f>
        <v>4</v>
      </c>
      <c r="F28" s="111" t="s">
        <v>9</v>
      </c>
      <c r="G28" s="110" t="s">
        <v>10</v>
      </c>
      <c r="H28" s="114" t="s">
        <v>19</v>
      </c>
      <c r="I28" s="114" t="s">
        <v>20</v>
      </c>
      <c r="J28" s="111"/>
      <c r="K28" s="109"/>
      <c r="L28" s="111"/>
      <c r="M28" s="109">
        <f>AC20</f>
        <v>31</v>
      </c>
      <c r="N28" s="109" t="s">
        <v>13</v>
      </c>
      <c r="O28" s="110">
        <f>AB20</f>
        <v>3</v>
      </c>
      <c r="P28" s="111" t="s">
        <v>9</v>
      </c>
      <c r="Q28" s="110" t="s">
        <v>10</v>
      </c>
      <c r="R28" s="114" t="s">
        <v>19</v>
      </c>
      <c r="S28" s="91" t="s">
        <v>20</v>
      </c>
      <c r="X28">
        <f ca="1" t="shared" si="1"/>
        <v>3</v>
      </c>
      <c r="Y28">
        <f t="shared" si="2"/>
        <v>11</v>
      </c>
      <c r="Z28">
        <f ca="1" t="shared" si="0"/>
        <v>33</v>
      </c>
      <c r="AA28">
        <f ca="1" t="shared" si="3"/>
        <v>36</v>
      </c>
      <c r="AB28">
        <f t="shared" si="4"/>
        <v>3</v>
      </c>
      <c r="AC28" s="160">
        <f ca="1" t="shared" si="5"/>
        <v>38</v>
      </c>
    </row>
    <row r="29" spans="1:29" ht="1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3"/>
      <c r="X29">
        <f ca="1" t="shared" si="1"/>
        <v>2</v>
      </c>
      <c r="Y29">
        <f t="shared" si="2"/>
        <v>23</v>
      </c>
      <c r="Z29">
        <f ca="1" t="shared" si="0"/>
        <v>46</v>
      </c>
      <c r="AA29">
        <f ca="1" t="shared" si="3"/>
        <v>48</v>
      </c>
      <c r="AB29">
        <f t="shared" si="4"/>
        <v>2</v>
      </c>
      <c r="AC29" s="160">
        <f ca="1" t="shared" si="5"/>
        <v>49</v>
      </c>
    </row>
    <row r="30" spans="1:29" ht="15">
      <c r="A30" s="19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X30">
        <f ca="1" t="shared" si="1"/>
        <v>6</v>
      </c>
      <c r="Y30">
        <f t="shared" si="2"/>
        <v>5</v>
      </c>
      <c r="Z30">
        <f ca="1" t="shared" si="0"/>
        <v>30</v>
      </c>
      <c r="AA30">
        <f ca="1" t="shared" si="3"/>
        <v>34</v>
      </c>
      <c r="AB30">
        <f t="shared" si="4"/>
        <v>5</v>
      </c>
      <c r="AC30" s="160">
        <f ca="1" t="shared" si="5"/>
        <v>34</v>
      </c>
    </row>
    <row r="31" spans="1:29" ht="15">
      <c r="A31" s="4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X31">
        <f ca="1" t="shared" si="1"/>
        <v>4</v>
      </c>
      <c r="Y31">
        <f t="shared" si="2"/>
        <v>18</v>
      </c>
      <c r="Z31">
        <f ca="1" t="shared" si="0"/>
        <v>72</v>
      </c>
      <c r="AA31">
        <f ca="1" t="shared" si="3"/>
        <v>75</v>
      </c>
      <c r="AB31">
        <f t="shared" si="4"/>
        <v>4</v>
      </c>
      <c r="AC31" s="160">
        <f ca="1" t="shared" si="5"/>
        <v>75</v>
      </c>
    </row>
    <row r="32" spans="1:29" ht="15.75" customHeight="1">
      <c r="A32" s="42"/>
      <c r="B32" s="44"/>
      <c r="C32" s="44"/>
      <c r="D32" s="44"/>
      <c r="E32" s="199" t="s">
        <v>133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31"/>
      <c r="X32">
        <f ca="1" t="shared" si="1"/>
        <v>9</v>
      </c>
      <c r="Y32">
        <f t="shared" si="2"/>
        <v>4</v>
      </c>
      <c r="Z32">
        <f ca="1" t="shared" si="0"/>
        <v>36</v>
      </c>
      <c r="AA32">
        <f ca="1" t="shared" si="3"/>
        <v>42</v>
      </c>
      <c r="AB32">
        <f t="shared" si="4"/>
        <v>4</v>
      </c>
      <c r="AC32" s="160">
        <f ca="1" t="shared" si="5"/>
        <v>42</v>
      </c>
    </row>
    <row r="33" spans="1:29" ht="19.5" customHeight="1">
      <c r="A33" s="42"/>
      <c r="B33" s="44"/>
      <c r="C33" s="44"/>
      <c r="D33" s="44"/>
      <c r="E33" s="199" t="s">
        <v>39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90"/>
      <c r="S33" s="31"/>
      <c r="X33">
        <f ca="1" t="shared" si="1"/>
        <v>12</v>
      </c>
      <c r="Y33">
        <f t="shared" si="2"/>
        <v>6</v>
      </c>
      <c r="Z33">
        <f ca="1" t="shared" si="0"/>
        <v>72</v>
      </c>
      <c r="AA33">
        <f ca="1" t="shared" si="3"/>
        <v>77</v>
      </c>
      <c r="AB33">
        <f t="shared" si="4"/>
        <v>6</v>
      </c>
      <c r="AC33" s="160">
        <f ca="1" t="shared" si="5"/>
        <v>77</v>
      </c>
    </row>
    <row r="34" spans="1:29" ht="15">
      <c r="A34" s="4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/>
      <c r="X34">
        <f ca="1" t="shared" si="1"/>
        <v>7</v>
      </c>
      <c r="Y34">
        <f t="shared" si="2"/>
        <v>3</v>
      </c>
      <c r="Z34">
        <f ca="1" t="shared" si="0"/>
        <v>21</v>
      </c>
      <c r="AA34">
        <f ca="1" t="shared" si="3"/>
        <v>24</v>
      </c>
      <c r="AB34">
        <f t="shared" si="4"/>
        <v>3</v>
      </c>
      <c r="AC34" s="160">
        <f ca="1" t="shared" si="5"/>
        <v>25</v>
      </c>
    </row>
    <row r="35" spans="1:29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X35">
        <f ca="1" t="shared" si="1"/>
        <v>6</v>
      </c>
      <c r="Y35">
        <f t="shared" si="2"/>
        <v>3</v>
      </c>
      <c r="Z35">
        <f ca="1" t="shared" si="0"/>
        <v>18</v>
      </c>
      <c r="AA35">
        <f ca="1" t="shared" si="3"/>
        <v>20</v>
      </c>
      <c r="AB35">
        <f t="shared" si="4"/>
        <v>3</v>
      </c>
      <c r="AC35" s="160">
        <f ca="1" t="shared" si="5"/>
        <v>20</v>
      </c>
    </row>
    <row r="36" spans="1:29" ht="15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X36">
        <f ca="1" t="shared" si="1"/>
        <v>2</v>
      </c>
      <c r="Y36">
        <f t="shared" si="2"/>
        <v>14</v>
      </c>
      <c r="Z36">
        <f ca="1" t="shared" si="0"/>
        <v>28</v>
      </c>
      <c r="AA36">
        <f ca="1" t="shared" si="3"/>
        <v>30</v>
      </c>
      <c r="AB36">
        <f t="shared" si="4"/>
        <v>2</v>
      </c>
      <c r="AC36" s="160">
        <f ca="1" t="shared" si="5"/>
        <v>31</v>
      </c>
    </row>
    <row r="37" spans="1:29" ht="15">
      <c r="A37" s="19" t="s">
        <v>51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3"/>
      <c r="X37">
        <f ca="1" t="shared" si="1"/>
        <v>12</v>
      </c>
      <c r="Y37">
        <f t="shared" si="2"/>
        <v>8</v>
      </c>
      <c r="Z37">
        <f ca="1" t="shared" si="0"/>
        <v>96</v>
      </c>
      <c r="AA37">
        <f ca="1" t="shared" si="3"/>
        <v>100</v>
      </c>
      <c r="AB37">
        <f t="shared" si="4"/>
        <v>8</v>
      </c>
      <c r="AC37" s="160">
        <f ca="1" t="shared" si="5"/>
        <v>100</v>
      </c>
    </row>
    <row r="38" spans="1:29" ht="15" customHeight="1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/>
      <c r="X38">
        <f ca="1" t="shared" si="1"/>
        <v>9</v>
      </c>
      <c r="Y38">
        <f t="shared" si="2"/>
        <v>2</v>
      </c>
      <c r="Z38">
        <f ca="1" t="shared" si="0"/>
        <v>18</v>
      </c>
      <c r="AA38">
        <f ca="1" t="shared" si="3"/>
        <v>20</v>
      </c>
      <c r="AB38">
        <f t="shared" si="4"/>
        <v>2</v>
      </c>
      <c r="AC38" s="160">
        <f ca="1" t="shared" si="5"/>
        <v>21</v>
      </c>
    </row>
    <row r="39" spans="1:29" ht="1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X39">
        <f ca="1" t="shared" si="1"/>
        <v>3</v>
      </c>
      <c r="Y39">
        <f t="shared" si="2"/>
        <v>15</v>
      </c>
      <c r="Z39">
        <f ca="1" t="shared" si="0"/>
        <v>45</v>
      </c>
      <c r="AA39">
        <f ca="1" t="shared" si="3"/>
        <v>48</v>
      </c>
      <c r="AB39">
        <f t="shared" si="4"/>
        <v>3</v>
      </c>
      <c r="AC39" s="160">
        <f ca="1" t="shared" si="5"/>
        <v>49</v>
      </c>
    </row>
    <row r="40" spans="1:29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X40">
        <f ca="1" t="shared" si="1"/>
        <v>11</v>
      </c>
      <c r="Y40">
        <f t="shared" si="2"/>
        <v>6</v>
      </c>
      <c r="Z40">
        <f ca="1" t="shared" si="0"/>
        <v>66</v>
      </c>
      <c r="AA40">
        <f ca="1" t="shared" si="3"/>
        <v>75</v>
      </c>
      <c r="AB40">
        <f t="shared" si="4"/>
        <v>6</v>
      </c>
      <c r="AC40" s="160">
        <f ca="1" t="shared" si="5"/>
        <v>75</v>
      </c>
    </row>
    <row r="41" spans="1:2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  <c r="X41">
        <f ca="1" t="shared" si="1"/>
        <v>5</v>
      </c>
      <c r="Y41">
        <f t="shared" si="2"/>
        <v>2</v>
      </c>
      <c r="Z41">
        <f ca="1" t="shared" si="0"/>
        <v>10</v>
      </c>
      <c r="AA41">
        <f ca="1" t="shared" si="3"/>
        <v>13</v>
      </c>
      <c r="AB41">
        <f t="shared" si="4"/>
        <v>2</v>
      </c>
      <c r="AC41" s="160">
        <f ca="1" t="shared" si="5"/>
        <v>13</v>
      </c>
    </row>
    <row r="42" spans="1:2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  <c r="X42">
        <f ca="1" t="shared" si="1"/>
        <v>5</v>
      </c>
      <c r="Y42">
        <f t="shared" si="2"/>
        <v>3</v>
      </c>
      <c r="Z42">
        <f ca="1" t="shared" si="0"/>
        <v>15</v>
      </c>
      <c r="AA42">
        <f ca="1" t="shared" si="3"/>
        <v>17</v>
      </c>
      <c r="AB42">
        <f t="shared" si="4"/>
        <v>3</v>
      </c>
      <c r="AC42" s="160">
        <f ca="1" t="shared" si="5"/>
        <v>17</v>
      </c>
    </row>
    <row r="43" spans="1:2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  <c r="X43">
        <f ca="1" t="shared" si="1"/>
        <v>12</v>
      </c>
      <c r="Y43">
        <f t="shared" si="2"/>
        <v>6</v>
      </c>
      <c r="Z43">
        <f ca="1" t="shared" si="0"/>
        <v>72</v>
      </c>
      <c r="AA43">
        <f ca="1" t="shared" si="3"/>
        <v>74</v>
      </c>
      <c r="AB43">
        <f t="shared" si="4"/>
        <v>6</v>
      </c>
      <c r="AC43" s="160">
        <f ca="1" t="shared" si="5"/>
        <v>74</v>
      </c>
    </row>
    <row r="44" spans="1:2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  <c r="X44">
        <f ca="1" t="shared" si="1"/>
        <v>2</v>
      </c>
      <c r="Y44">
        <f t="shared" si="2"/>
        <v>17</v>
      </c>
      <c r="Z44">
        <f ca="1" t="shared" si="0"/>
        <v>34</v>
      </c>
      <c r="AA44">
        <f ca="1" t="shared" si="3"/>
        <v>36</v>
      </c>
      <c r="AB44">
        <f t="shared" si="4"/>
        <v>2</v>
      </c>
      <c r="AC44" s="160">
        <f ca="1" t="shared" si="5"/>
        <v>37</v>
      </c>
    </row>
    <row r="45" spans="1:29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X45">
        <f ca="1" t="shared" si="1"/>
        <v>6</v>
      </c>
      <c r="Y45">
        <f t="shared" si="2"/>
        <v>3</v>
      </c>
      <c r="Z45">
        <f ca="1" t="shared" si="0"/>
        <v>18</v>
      </c>
      <c r="AA45">
        <f ca="1" t="shared" si="3"/>
        <v>24</v>
      </c>
      <c r="AB45">
        <f t="shared" si="4"/>
        <v>3</v>
      </c>
      <c r="AC45" s="160">
        <f ca="1" t="shared" si="5"/>
        <v>26</v>
      </c>
    </row>
    <row r="46" spans="1:2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X46">
        <f ca="1" t="shared" si="1"/>
        <v>12</v>
      </c>
      <c r="Y46">
        <f t="shared" si="2"/>
        <v>4</v>
      </c>
      <c r="Z46">
        <f ca="1" t="shared" si="0"/>
        <v>48</v>
      </c>
      <c r="AA46">
        <f ca="1" t="shared" si="3"/>
        <v>57</v>
      </c>
      <c r="AB46">
        <f t="shared" si="4"/>
        <v>4</v>
      </c>
      <c r="AC46" s="160">
        <f ca="1" t="shared" si="5"/>
        <v>57</v>
      </c>
    </row>
    <row r="47" spans="1:29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X47">
        <f ca="1" t="shared" si="1"/>
        <v>11</v>
      </c>
      <c r="Y47">
        <f t="shared" si="2"/>
        <v>7</v>
      </c>
      <c r="Z47">
        <f ca="1" t="shared" si="0"/>
        <v>77</v>
      </c>
      <c r="AA47">
        <f ca="1" t="shared" si="3"/>
        <v>87</v>
      </c>
      <c r="AB47">
        <f t="shared" si="4"/>
        <v>7</v>
      </c>
      <c r="AC47" s="160">
        <f ca="1" t="shared" si="5"/>
        <v>87</v>
      </c>
    </row>
    <row r="48" spans="1:19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</row>
  </sheetData>
  <sheetProtection/>
  <mergeCells count="10">
    <mergeCell ref="E32:R32"/>
    <mergeCell ref="E33:Q33"/>
    <mergeCell ref="A20:R21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Y50"/>
  <sheetViews>
    <sheetView zoomScalePageLayoutView="0" workbookViewId="0" topLeftCell="A1">
      <selection activeCell="AA6" sqref="AA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7109375" style="0" customWidth="1"/>
    <col min="4" max="4" width="1.7109375" style="0" hidden="1" customWidth="1"/>
    <col min="5" max="5" width="8.7109375" style="78" customWidth="1"/>
    <col min="6" max="6" width="2.140625" style="0" customWidth="1"/>
    <col min="7" max="7" width="4.8515625" style="0" bestFit="1" customWidth="1"/>
    <col min="8" max="8" width="3.140625" style="0" customWidth="1"/>
    <col min="9" max="9" width="5.421875" style="0" customWidth="1"/>
    <col min="10" max="10" width="1.421875" style="0" customWidth="1"/>
    <col min="11" max="11" width="1.57421875" style="0" customWidth="1"/>
    <col min="12" max="12" width="2.140625" style="0" customWidth="1"/>
    <col min="13" max="13" width="8.28125" style="78" customWidth="1"/>
    <col min="14" max="14" width="2.140625" style="0" customWidth="1"/>
    <col min="15" max="15" width="4.8515625" style="0" customWidth="1"/>
    <col min="16" max="17" width="3.003906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11.421875" style="0" hidden="1" customWidth="1"/>
    <col min="25" max="25" width="0" style="0" hidden="1" customWidth="1"/>
  </cols>
  <sheetData>
    <row r="1" spans="1:25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135</v>
      </c>
      <c r="T1" s="22" t="s">
        <v>4</v>
      </c>
      <c r="U1" s="23" t="s">
        <v>3</v>
      </c>
      <c r="V1" s="23" t="s">
        <v>5</v>
      </c>
      <c r="X1">
        <f ca="1">_XLL.ALEA.ENTRE.BORNES($U$3,$V$3)</f>
        <v>7</v>
      </c>
      <c r="Y1">
        <f ca="1">CHOOSE(X1,0.1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0.7000000000000001</v>
      </c>
    </row>
    <row r="2" spans="1:25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99</v>
      </c>
      <c r="X2">
        <f aca="true" ca="1" t="shared" si="0" ref="X2:X43">_XLL.ALEA.ENTRE.BORNES($U$3,$V$3)</f>
        <v>7</v>
      </c>
      <c r="Y2">
        <f aca="true" ca="1" t="shared" si="1" ref="Y2:Y43">CHOOSE(X2,0.1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0.7000000000000001</v>
      </c>
    </row>
    <row r="3" spans="1:25" ht="15" customHeight="1">
      <c r="A3" s="179"/>
      <c r="B3" s="5"/>
      <c r="C3" s="32"/>
      <c r="D3" s="32"/>
      <c r="E3" s="71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9</v>
      </c>
      <c r="X3">
        <f ca="1" t="shared" si="0"/>
        <v>1</v>
      </c>
      <c r="Y3">
        <f ca="1" t="shared" si="1"/>
        <v>0.9</v>
      </c>
    </row>
    <row r="4" spans="1:25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V4">
        <v>9</v>
      </c>
      <c r="X4">
        <f ca="1" t="shared" si="0"/>
        <v>9</v>
      </c>
      <c r="Y4">
        <f ca="1" t="shared" si="1"/>
        <v>0.136</v>
      </c>
    </row>
    <row r="5" spans="1:25" ht="20.25" customHeight="1">
      <c r="A5" s="189" t="s">
        <v>139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U5">
        <v>100</v>
      </c>
      <c r="V5">
        <v>999</v>
      </c>
      <c r="X5">
        <f ca="1" t="shared" si="0"/>
        <v>9</v>
      </c>
      <c r="Y5">
        <f ca="1" t="shared" si="1"/>
        <v>0.47300000000000003</v>
      </c>
    </row>
    <row r="6" spans="1:25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0"/>
        <v>7</v>
      </c>
      <c r="Y6">
        <f ca="1" t="shared" si="1"/>
        <v>0.6000000000000001</v>
      </c>
    </row>
    <row r="7" spans="1:25" ht="15">
      <c r="A7" s="42"/>
      <c r="B7" s="5"/>
      <c r="C7" s="5"/>
      <c r="D7" s="5"/>
      <c r="E7" s="72"/>
      <c r="F7" s="5"/>
      <c r="G7" s="5"/>
      <c r="H7" s="5"/>
      <c r="I7" s="5"/>
      <c r="J7" s="5"/>
      <c r="K7" s="5"/>
      <c r="L7" s="5"/>
      <c r="M7" s="72"/>
      <c r="N7" s="5"/>
      <c r="O7" s="5"/>
      <c r="P7" s="5"/>
      <c r="Q7" s="5"/>
      <c r="R7" s="5"/>
      <c r="S7" s="41"/>
      <c r="X7">
        <f ca="1" t="shared" si="0"/>
        <v>3</v>
      </c>
      <c r="Y7">
        <f ca="1" t="shared" si="1"/>
        <v>0.764</v>
      </c>
    </row>
    <row r="8" spans="1:25" ht="15">
      <c r="A8" s="19" t="s">
        <v>47</v>
      </c>
      <c r="B8" s="24"/>
      <c r="C8" s="5"/>
      <c r="D8" s="5"/>
      <c r="E8" s="72"/>
      <c r="F8" s="5"/>
      <c r="G8" s="5"/>
      <c r="H8" s="5"/>
      <c r="I8" s="5"/>
      <c r="J8" s="5"/>
      <c r="K8" s="5"/>
      <c r="L8" s="5"/>
      <c r="M8" s="72"/>
      <c r="N8" s="5"/>
      <c r="O8" s="5"/>
      <c r="P8" s="5"/>
      <c r="Q8" s="5"/>
      <c r="R8" s="5"/>
      <c r="S8" s="43"/>
      <c r="X8">
        <f ca="1" t="shared" si="0"/>
        <v>8</v>
      </c>
      <c r="Y8">
        <f ca="1" t="shared" si="1"/>
        <v>0.29</v>
      </c>
    </row>
    <row r="9" spans="1:25" ht="18.75">
      <c r="A9" s="42"/>
      <c r="B9" s="26"/>
      <c r="C9" s="5"/>
      <c r="D9" s="5"/>
      <c r="E9" s="61">
        <f>Y1</f>
        <v>0.7000000000000001</v>
      </c>
      <c r="F9" s="35" t="s">
        <v>8</v>
      </c>
      <c r="G9" s="34" t="s">
        <v>10</v>
      </c>
      <c r="H9" s="35" t="s">
        <v>9</v>
      </c>
      <c r="I9" s="119">
        <v>1</v>
      </c>
      <c r="J9" s="34"/>
      <c r="K9" s="33"/>
      <c r="L9" s="35"/>
      <c r="M9" s="61">
        <f>Y6</f>
        <v>0.6000000000000001</v>
      </c>
      <c r="N9" s="35" t="s">
        <v>8</v>
      </c>
      <c r="O9" s="34" t="s">
        <v>10</v>
      </c>
      <c r="P9" s="35" t="s">
        <v>9</v>
      </c>
      <c r="Q9" s="119">
        <v>1</v>
      </c>
      <c r="R9" s="26"/>
      <c r="S9" s="43"/>
      <c r="X9">
        <f ca="1" t="shared" si="0"/>
        <v>1</v>
      </c>
      <c r="Y9">
        <f ca="1" t="shared" si="1"/>
        <v>0.8</v>
      </c>
    </row>
    <row r="10" spans="1:25" ht="18.75">
      <c r="A10" s="42"/>
      <c r="B10" s="5"/>
      <c r="C10" s="5"/>
      <c r="D10" s="5"/>
      <c r="E10" s="61">
        <f>Y2</f>
        <v>0.7000000000000001</v>
      </c>
      <c r="F10" s="35" t="s">
        <v>8</v>
      </c>
      <c r="G10" s="114" t="s">
        <v>10</v>
      </c>
      <c r="H10" s="35" t="s">
        <v>9</v>
      </c>
      <c r="I10" s="119">
        <v>1</v>
      </c>
      <c r="J10" s="35"/>
      <c r="K10" s="33"/>
      <c r="L10" s="35"/>
      <c r="M10" s="61">
        <f>Y7</f>
        <v>0.764</v>
      </c>
      <c r="N10" s="35" t="s">
        <v>8</v>
      </c>
      <c r="O10" s="114" t="s">
        <v>10</v>
      </c>
      <c r="P10" s="35" t="s">
        <v>9</v>
      </c>
      <c r="Q10" s="119">
        <v>1</v>
      </c>
      <c r="R10" s="5"/>
      <c r="S10" s="43"/>
      <c r="X10">
        <f ca="1" t="shared" si="0"/>
        <v>7</v>
      </c>
      <c r="Y10">
        <f ca="1" t="shared" si="1"/>
        <v>0.8</v>
      </c>
    </row>
    <row r="11" spans="1:25" ht="18.75">
      <c r="A11" s="42"/>
      <c r="B11" s="5"/>
      <c r="C11" s="5"/>
      <c r="D11" s="5"/>
      <c r="E11" s="61">
        <f>Y3</f>
        <v>0.9</v>
      </c>
      <c r="F11" s="35" t="s">
        <v>8</v>
      </c>
      <c r="G11" s="114" t="s">
        <v>10</v>
      </c>
      <c r="H11" s="35" t="s">
        <v>9</v>
      </c>
      <c r="I11" s="119">
        <v>1</v>
      </c>
      <c r="J11" s="35"/>
      <c r="K11" s="33"/>
      <c r="L11" s="35"/>
      <c r="M11" s="61">
        <f>Y8</f>
        <v>0.29</v>
      </c>
      <c r="N11" s="35" t="s">
        <v>8</v>
      </c>
      <c r="O11" s="114" t="s">
        <v>10</v>
      </c>
      <c r="P11" s="35" t="s">
        <v>9</v>
      </c>
      <c r="Q11" s="119">
        <v>1</v>
      </c>
      <c r="R11" s="5"/>
      <c r="S11" s="43"/>
      <c r="X11">
        <f ca="1" t="shared" si="0"/>
        <v>1</v>
      </c>
      <c r="Y11">
        <f ca="1" t="shared" si="1"/>
        <v>0.5</v>
      </c>
    </row>
    <row r="12" spans="1:25" ht="18.75">
      <c r="A12" s="42"/>
      <c r="B12" s="5"/>
      <c r="C12" s="5"/>
      <c r="D12" s="5"/>
      <c r="E12" s="61">
        <f>Y4</f>
        <v>0.136</v>
      </c>
      <c r="F12" s="35" t="s">
        <v>8</v>
      </c>
      <c r="G12" s="114" t="s">
        <v>10</v>
      </c>
      <c r="H12" s="35" t="s">
        <v>9</v>
      </c>
      <c r="I12" s="119">
        <v>1</v>
      </c>
      <c r="J12" s="35"/>
      <c r="K12" s="33"/>
      <c r="L12" s="35"/>
      <c r="M12" s="61">
        <f>Y9</f>
        <v>0.8</v>
      </c>
      <c r="N12" s="35" t="s">
        <v>8</v>
      </c>
      <c r="O12" s="114" t="s">
        <v>10</v>
      </c>
      <c r="P12" s="35" t="s">
        <v>9</v>
      </c>
      <c r="Q12" s="119">
        <v>1</v>
      </c>
      <c r="R12" s="5"/>
      <c r="S12" s="43"/>
      <c r="X12">
        <f ca="1" t="shared" si="0"/>
        <v>1</v>
      </c>
      <c r="Y12">
        <f ca="1" t="shared" si="1"/>
        <v>0.30000000000000004</v>
      </c>
    </row>
    <row r="13" spans="1:25" ht="18.75">
      <c r="A13" s="42"/>
      <c r="B13" s="5"/>
      <c r="C13" s="5"/>
      <c r="D13" s="5"/>
      <c r="E13" s="61">
        <f>Y5</f>
        <v>0.47300000000000003</v>
      </c>
      <c r="F13" s="35" t="s">
        <v>8</v>
      </c>
      <c r="G13" s="114" t="s">
        <v>10</v>
      </c>
      <c r="H13" s="35" t="s">
        <v>9</v>
      </c>
      <c r="I13" s="119">
        <v>1</v>
      </c>
      <c r="J13" s="35"/>
      <c r="K13" s="33"/>
      <c r="L13" s="35"/>
      <c r="M13" s="61">
        <f>Y10</f>
        <v>0.8</v>
      </c>
      <c r="N13" s="35" t="s">
        <v>8</v>
      </c>
      <c r="O13" s="114" t="s">
        <v>10</v>
      </c>
      <c r="P13" s="35" t="s">
        <v>9</v>
      </c>
      <c r="Q13" s="119">
        <v>1</v>
      </c>
      <c r="R13" s="5"/>
      <c r="S13" s="43"/>
      <c r="X13">
        <f ca="1" t="shared" si="0"/>
        <v>3</v>
      </c>
      <c r="Y13">
        <f ca="1" t="shared" si="1"/>
        <v>0.389</v>
      </c>
    </row>
    <row r="14" spans="1:25" ht="15">
      <c r="A14" s="42"/>
      <c r="B14" s="5"/>
      <c r="C14" s="5"/>
      <c r="D14" s="5"/>
      <c r="E14" s="72"/>
      <c r="F14" s="5"/>
      <c r="G14" s="5"/>
      <c r="H14" s="5"/>
      <c r="I14" s="5"/>
      <c r="J14" s="5"/>
      <c r="K14" s="5"/>
      <c r="L14" s="5"/>
      <c r="M14" s="72"/>
      <c r="N14" s="5"/>
      <c r="O14" s="5"/>
      <c r="P14" s="5"/>
      <c r="Q14" s="5"/>
      <c r="R14" s="5"/>
      <c r="S14" s="43"/>
      <c r="X14">
        <f ca="1" t="shared" si="0"/>
        <v>2</v>
      </c>
      <c r="Y14">
        <f ca="1" t="shared" si="1"/>
        <v>0.14</v>
      </c>
    </row>
    <row r="15" spans="1:25" ht="15">
      <c r="A15" s="19" t="s">
        <v>48</v>
      </c>
      <c r="B15" s="24"/>
      <c r="C15" s="5"/>
      <c r="D15" s="5"/>
      <c r="E15" s="72"/>
      <c r="F15" s="5"/>
      <c r="G15" s="5"/>
      <c r="H15" s="5"/>
      <c r="I15" s="5"/>
      <c r="J15" s="5"/>
      <c r="K15" s="5"/>
      <c r="L15" s="5"/>
      <c r="M15" s="72"/>
      <c r="N15" s="5"/>
      <c r="O15" s="5"/>
      <c r="P15" s="5"/>
      <c r="Q15" s="5"/>
      <c r="R15" s="5"/>
      <c r="S15" s="43"/>
      <c r="X15">
        <f ca="1" t="shared" si="0"/>
        <v>1</v>
      </c>
      <c r="Y15">
        <f ca="1" t="shared" si="1"/>
        <v>0.2</v>
      </c>
    </row>
    <row r="16" spans="1:25" ht="18.75">
      <c r="A16" s="42"/>
      <c r="B16" s="5"/>
      <c r="C16" s="5"/>
      <c r="D16" s="5"/>
      <c r="E16" s="153" t="s">
        <v>137</v>
      </c>
      <c r="F16" s="5"/>
      <c r="H16" s="133"/>
      <c r="I16" s="133"/>
      <c r="J16" s="133"/>
      <c r="K16" s="133"/>
      <c r="L16" s="133"/>
      <c r="M16" s="98"/>
      <c r="N16" s="133"/>
      <c r="O16" s="133"/>
      <c r="P16" s="133"/>
      <c r="Q16" s="133"/>
      <c r="R16" s="133"/>
      <c r="S16" s="91"/>
      <c r="X16">
        <f ca="1" t="shared" si="0"/>
        <v>3</v>
      </c>
      <c r="Y16">
        <f ca="1" t="shared" si="1"/>
        <v>0.20800000000000002</v>
      </c>
    </row>
    <row r="17" spans="1:25" ht="18.75">
      <c r="A17" s="42"/>
      <c r="B17" s="5"/>
      <c r="C17" s="5"/>
      <c r="D17" s="5"/>
      <c r="E17" s="153" t="s">
        <v>138</v>
      </c>
      <c r="F17" s="5"/>
      <c r="H17" s="133"/>
      <c r="I17" s="133"/>
      <c r="J17" s="133"/>
      <c r="K17" s="133"/>
      <c r="L17" s="133"/>
      <c r="M17" s="98"/>
      <c r="N17" s="133"/>
      <c r="O17" s="133"/>
      <c r="P17" s="133"/>
      <c r="Q17" s="133"/>
      <c r="R17" s="133"/>
      <c r="S17" s="91"/>
      <c r="X17">
        <f ca="1" t="shared" si="0"/>
        <v>9</v>
      </c>
      <c r="Y17">
        <f ca="1" t="shared" si="1"/>
        <v>0.786</v>
      </c>
    </row>
    <row r="18" spans="1:25" ht="15">
      <c r="A18" s="42"/>
      <c r="B18" s="5"/>
      <c r="C18" s="5"/>
      <c r="D18" s="5"/>
      <c r="E18" s="72"/>
      <c r="F18" s="5"/>
      <c r="G18" s="5"/>
      <c r="H18" s="5"/>
      <c r="I18" s="5"/>
      <c r="J18" s="5"/>
      <c r="K18" s="5"/>
      <c r="L18" s="5"/>
      <c r="M18" s="72"/>
      <c r="N18" s="5"/>
      <c r="O18" s="5"/>
      <c r="P18" s="5"/>
      <c r="Q18" s="5"/>
      <c r="R18" s="5"/>
      <c r="S18" s="43"/>
      <c r="X18">
        <f ca="1" t="shared" si="0"/>
        <v>1</v>
      </c>
      <c r="Y18">
        <f ca="1" t="shared" si="1"/>
        <v>0.8</v>
      </c>
    </row>
    <row r="19" spans="1:25" ht="15">
      <c r="A19" s="7"/>
      <c r="B19" s="8"/>
      <c r="C19" s="8"/>
      <c r="D19" s="8"/>
      <c r="E19" s="73"/>
      <c r="F19" s="8"/>
      <c r="G19" s="8"/>
      <c r="H19" s="8"/>
      <c r="I19" s="8"/>
      <c r="J19" s="8"/>
      <c r="K19" s="8"/>
      <c r="L19" s="8"/>
      <c r="M19" s="73"/>
      <c r="N19" s="8"/>
      <c r="O19" s="8"/>
      <c r="P19" s="8"/>
      <c r="Q19" s="8"/>
      <c r="R19" s="8"/>
      <c r="S19" s="9"/>
      <c r="X19">
        <f ca="1" t="shared" si="0"/>
        <v>4</v>
      </c>
      <c r="Y19">
        <f ca="1" t="shared" si="1"/>
        <v>0.8</v>
      </c>
    </row>
    <row r="20" spans="1:25" ht="15">
      <c r="A20" s="16"/>
      <c r="B20" s="17"/>
      <c r="C20" s="17"/>
      <c r="D20" s="17"/>
      <c r="E20" s="74"/>
      <c r="F20" s="17"/>
      <c r="G20" s="17"/>
      <c r="H20" s="17"/>
      <c r="I20" s="17"/>
      <c r="J20" s="17"/>
      <c r="K20" s="17"/>
      <c r="L20" s="17"/>
      <c r="M20" s="74"/>
      <c r="N20" s="17"/>
      <c r="O20" s="17"/>
      <c r="P20" s="17"/>
      <c r="Q20" s="17"/>
      <c r="R20" s="17"/>
      <c r="S20" s="18"/>
      <c r="X20">
        <f ca="1" t="shared" si="0"/>
        <v>7</v>
      </c>
      <c r="Y20">
        <f ca="1" t="shared" si="1"/>
        <v>0.4</v>
      </c>
    </row>
    <row r="21" spans="1:25" ht="30.75" customHeight="1">
      <c r="A21" s="189" t="s">
        <v>140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  <c r="X21">
        <f ca="1" t="shared" si="0"/>
        <v>5</v>
      </c>
      <c r="Y21">
        <f ca="1" t="shared" si="1"/>
        <v>0.52</v>
      </c>
    </row>
    <row r="22" spans="1:25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  <c r="X22">
        <f ca="1" t="shared" si="0"/>
        <v>1</v>
      </c>
      <c r="Y22">
        <f ca="1" t="shared" si="1"/>
        <v>0.1</v>
      </c>
    </row>
    <row r="23" spans="1:25" ht="15">
      <c r="A23" s="30"/>
      <c r="B23" s="11"/>
      <c r="C23" s="40"/>
      <c r="D23" s="11"/>
      <c r="E23" s="75"/>
      <c r="F23" s="11"/>
      <c r="G23" s="11"/>
      <c r="H23" s="11"/>
      <c r="I23" s="11"/>
      <c r="J23" s="11"/>
      <c r="K23" s="11"/>
      <c r="L23" s="11"/>
      <c r="M23" s="75"/>
      <c r="N23" s="11"/>
      <c r="O23" s="11"/>
      <c r="P23" s="11"/>
      <c r="Q23" s="11"/>
      <c r="R23" s="11"/>
      <c r="S23" s="41"/>
      <c r="X23">
        <f ca="1" t="shared" si="0"/>
        <v>7</v>
      </c>
      <c r="Y23">
        <f ca="1" t="shared" si="1"/>
        <v>0.6000000000000001</v>
      </c>
    </row>
    <row r="24" spans="1:25" ht="15">
      <c r="A24" s="19" t="s">
        <v>47</v>
      </c>
      <c r="B24" s="24"/>
      <c r="C24" s="5"/>
      <c r="D24" s="5"/>
      <c r="E24" s="72"/>
      <c r="F24" s="5"/>
      <c r="G24" s="5"/>
      <c r="H24" s="5"/>
      <c r="I24" s="5"/>
      <c r="J24" s="5"/>
      <c r="K24" s="5"/>
      <c r="L24" s="5"/>
      <c r="M24" s="72"/>
      <c r="N24" s="5"/>
      <c r="O24" s="5"/>
      <c r="P24" s="5"/>
      <c r="Q24" s="5"/>
      <c r="R24" s="5"/>
      <c r="S24" s="43"/>
      <c r="X24">
        <f ca="1" t="shared" si="0"/>
        <v>9</v>
      </c>
      <c r="Y24">
        <f ca="1" t="shared" si="1"/>
        <v>0.6930000000000001</v>
      </c>
    </row>
    <row r="25" spans="1:25" ht="18.75">
      <c r="A25" s="42"/>
      <c r="B25" s="5"/>
      <c r="C25" s="21"/>
      <c r="D25" s="5"/>
      <c r="E25" s="61">
        <f>Y11</f>
        <v>0.5</v>
      </c>
      <c r="F25" s="35" t="s">
        <v>8</v>
      </c>
      <c r="G25" s="34" t="s">
        <v>10</v>
      </c>
      <c r="H25" s="35" t="s">
        <v>9</v>
      </c>
      <c r="I25" s="119">
        <v>1</v>
      </c>
      <c r="J25" s="34"/>
      <c r="K25" s="33"/>
      <c r="L25" s="35"/>
      <c r="M25" s="61">
        <f>Y16</f>
        <v>0.20800000000000002</v>
      </c>
      <c r="N25" s="35" t="s">
        <v>8</v>
      </c>
      <c r="O25" s="34" t="s">
        <v>10</v>
      </c>
      <c r="P25" s="35" t="s">
        <v>9</v>
      </c>
      <c r="Q25" s="119">
        <v>1</v>
      </c>
      <c r="R25" s="5"/>
      <c r="S25" s="43"/>
      <c r="X25">
        <f ca="1" t="shared" si="0"/>
        <v>7</v>
      </c>
      <c r="Y25">
        <f ca="1" t="shared" si="1"/>
        <v>0.30000000000000004</v>
      </c>
    </row>
    <row r="26" spans="1:25" ht="18.75">
      <c r="A26" s="42"/>
      <c r="B26" s="5"/>
      <c r="C26" s="21"/>
      <c r="D26" s="5"/>
      <c r="E26" s="61">
        <f>Y12</f>
        <v>0.30000000000000004</v>
      </c>
      <c r="F26" s="35" t="s">
        <v>8</v>
      </c>
      <c r="G26" s="114" t="s">
        <v>10</v>
      </c>
      <c r="H26" s="35" t="s">
        <v>9</v>
      </c>
      <c r="I26" s="119">
        <v>1</v>
      </c>
      <c r="J26" s="35"/>
      <c r="K26" s="33"/>
      <c r="L26" s="35"/>
      <c r="M26" s="61">
        <f>Y17</f>
        <v>0.786</v>
      </c>
      <c r="N26" s="35" t="s">
        <v>8</v>
      </c>
      <c r="O26" s="114" t="s">
        <v>10</v>
      </c>
      <c r="P26" s="35" t="s">
        <v>9</v>
      </c>
      <c r="Q26" s="119">
        <v>1</v>
      </c>
      <c r="R26" s="5"/>
      <c r="S26" s="43"/>
      <c r="X26">
        <f ca="1" t="shared" si="0"/>
        <v>2</v>
      </c>
      <c r="Y26">
        <f ca="1" t="shared" si="1"/>
        <v>0.9500000000000001</v>
      </c>
    </row>
    <row r="27" spans="1:25" ht="18.75">
      <c r="A27" s="42"/>
      <c r="B27" s="5"/>
      <c r="C27" s="21"/>
      <c r="D27" s="5"/>
      <c r="E27" s="61">
        <f>Y13</f>
        <v>0.389</v>
      </c>
      <c r="F27" s="35" t="s">
        <v>8</v>
      </c>
      <c r="G27" s="114" t="s">
        <v>10</v>
      </c>
      <c r="H27" s="35" t="s">
        <v>9</v>
      </c>
      <c r="I27" s="119">
        <v>1</v>
      </c>
      <c r="J27" s="35"/>
      <c r="K27" s="33"/>
      <c r="L27" s="35"/>
      <c r="M27" s="61">
        <f>Y18</f>
        <v>0.8</v>
      </c>
      <c r="N27" s="35" t="s">
        <v>8</v>
      </c>
      <c r="O27" s="114" t="s">
        <v>10</v>
      </c>
      <c r="P27" s="35" t="s">
        <v>9</v>
      </c>
      <c r="Q27" s="119">
        <v>1</v>
      </c>
      <c r="R27" s="5"/>
      <c r="S27" s="43"/>
      <c r="X27">
        <f ca="1" t="shared" si="0"/>
        <v>7</v>
      </c>
      <c r="Y27">
        <f ca="1" t="shared" si="1"/>
        <v>0.8</v>
      </c>
    </row>
    <row r="28" spans="1:25" ht="18.75">
      <c r="A28" s="42"/>
      <c r="B28" s="5"/>
      <c r="C28" s="21"/>
      <c r="D28" s="5"/>
      <c r="E28" s="61">
        <f>Y14</f>
        <v>0.14</v>
      </c>
      <c r="F28" s="35" t="s">
        <v>8</v>
      </c>
      <c r="G28" s="114" t="s">
        <v>10</v>
      </c>
      <c r="H28" s="35" t="s">
        <v>9</v>
      </c>
      <c r="I28" s="119">
        <v>1</v>
      </c>
      <c r="J28" s="35"/>
      <c r="K28" s="33"/>
      <c r="L28" s="35"/>
      <c r="M28" s="61">
        <f>Y19</f>
        <v>0.8</v>
      </c>
      <c r="N28" s="35" t="s">
        <v>8</v>
      </c>
      <c r="O28" s="114" t="s">
        <v>10</v>
      </c>
      <c r="P28" s="35" t="s">
        <v>9</v>
      </c>
      <c r="Q28" s="119">
        <v>1</v>
      </c>
      <c r="R28" s="5"/>
      <c r="S28" s="43"/>
      <c r="X28">
        <f ca="1" t="shared" si="0"/>
        <v>6</v>
      </c>
      <c r="Y28">
        <f ca="1" t="shared" si="1"/>
        <v>0.769</v>
      </c>
    </row>
    <row r="29" spans="1:25" ht="18.75">
      <c r="A29" s="42"/>
      <c r="B29" s="5"/>
      <c r="C29" s="21"/>
      <c r="D29" s="5"/>
      <c r="E29" s="61">
        <f>Y15</f>
        <v>0.2</v>
      </c>
      <c r="F29" s="35" t="s">
        <v>8</v>
      </c>
      <c r="G29" s="114" t="s">
        <v>10</v>
      </c>
      <c r="H29" s="35" t="s">
        <v>9</v>
      </c>
      <c r="I29" s="119">
        <v>1</v>
      </c>
      <c r="J29" s="35"/>
      <c r="K29" s="33"/>
      <c r="L29" s="35"/>
      <c r="M29" s="61">
        <f>Y20</f>
        <v>0.4</v>
      </c>
      <c r="N29" s="35" t="s">
        <v>8</v>
      </c>
      <c r="O29" s="114" t="s">
        <v>10</v>
      </c>
      <c r="P29" s="35" t="s">
        <v>9</v>
      </c>
      <c r="Q29" s="119">
        <v>1</v>
      </c>
      <c r="R29" s="5"/>
      <c r="S29" s="43"/>
      <c r="X29">
        <f ca="1" t="shared" si="0"/>
        <v>4</v>
      </c>
      <c r="Y29">
        <f ca="1" t="shared" si="1"/>
        <v>0.5</v>
      </c>
    </row>
    <row r="30" spans="1:25" ht="15">
      <c r="A30" s="42"/>
      <c r="B30" s="5"/>
      <c r="C30" s="5"/>
      <c r="D30" s="5"/>
      <c r="E30" s="72"/>
      <c r="F30" s="5"/>
      <c r="G30" s="5"/>
      <c r="H30" s="5"/>
      <c r="I30" s="5"/>
      <c r="J30" s="5"/>
      <c r="K30" s="5"/>
      <c r="L30" s="5"/>
      <c r="M30" s="72"/>
      <c r="N30" s="5"/>
      <c r="O30" s="5"/>
      <c r="P30" s="5"/>
      <c r="Q30" s="5"/>
      <c r="R30" s="5"/>
      <c r="S30" s="43"/>
      <c r="X30">
        <f ca="1" t="shared" si="0"/>
        <v>5</v>
      </c>
      <c r="Y30">
        <f ca="1" t="shared" si="1"/>
        <v>0.89</v>
      </c>
    </row>
    <row r="31" spans="1:25" ht="15">
      <c r="A31" s="19" t="s">
        <v>48</v>
      </c>
      <c r="B31" s="5"/>
      <c r="C31" s="5"/>
      <c r="D31" s="5"/>
      <c r="E31" s="72"/>
      <c r="F31" s="5"/>
      <c r="G31" s="5"/>
      <c r="H31" s="5"/>
      <c r="I31" s="5"/>
      <c r="J31" s="5"/>
      <c r="K31" s="5"/>
      <c r="L31" s="5"/>
      <c r="M31" s="72"/>
      <c r="N31" s="5"/>
      <c r="O31" s="5"/>
      <c r="P31" s="5"/>
      <c r="Q31" s="5"/>
      <c r="R31" s="5"/>
      <c r="S31" s="43"/>
      <c r="X31">
        <f ca="1" t="shared" si="0"/>
        <v>7</v>
      </c>
      <c r="Y31">
        <f ca="1" t="shared" si="1"/>
        <v>0.30000000000000004</v>
      </c>
    </row>
    <row r="32" spans="1:25" ht="15">
      <c r="A32" s="19"/>
      <c r="B32" s="24"/>
      <c r="C32" s="5"/>
      <c r="D32" s="5"/>
      <c r="E32" s="72"/>
      <c r="F32" s="5"/>
      <c r="G32" s="5"/>
      <c r="H32" s="5"/>
      <c r="I32" s="5"/>
      <c r="J32" s="5"/>
      <c r="K32" s="5"/>
      <c r="L32" s="5"/>
      <c r="M32" s="72"/>
      <c r="N32" s="5"/>
      <c r="O32" s="5"/>
      <c r="P32" s="5"/>
      <c r="Q32" s="5"/>
      <c r="R32" s="5"/>
      <c r="S32" s="43"/>
      <c r="X32">
        <f ca="1" t="shared" si="0"/>
        <v>6</v>
      </c>
      <c r="Y32">
        <f ca="1" t="shared" si="1"/>
        <v>0.518</v>
      </c>
    </row>
    <row r="33" spans="1:25" ht="15.75" customHeight="1">
      <c r="A33" s="42"/>
      <c r="B33" s="5"/>
      <c r="C33" s="44"/>
      <c r="D33" s="44"/>
      <c r="E33" s="199" t="s">
        <v>136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44"/>
      <c r="S33" s="31"/>
      <c r="X33">
        <f ca="1" t="shared" si="0"/>
        <v>1</v>
      </c>
      <c r="Y33">
        <f ca="1" t="shared" si="1"/>
        <v>0.1</v>
      </c>
    </row>
    <row r="34" spans="1:25" ht="15">
      <c r="A34" s="42"/>
      <c r="B34" s="5"/>
      <c r="C34" s="44"/>
      <c r="D34" s="44"/>
      <c r="E34" s="115"/>
      <c r="F34" s="67"/>
      <c r="G34" s="67"/>
      <c r="H34" s="67"/>
      <c r="I34" s="76"/>
      <c r="J34" s="67"/>
      <c r="K34" s="226"/>
      <c r="L34" s="226"/>
      <c r="M34" s="115"/>
      <c r="N34" s="226"/>
      <c r="O34" s="226"/>
      <c r="P34" s="67"/>
      <c r="Q34" s="67"/>
      <c r="R34" s="44"/>
      <c r="S34" s="31"/>
      <c r="X34">
        <f ca="1" t="shared" si="0"/>
        <v>7</v>
      </c>
      <c r="Y34">
        <f ca="1" t="shared" si="1"/>
        <v>0.4</v>
      </c>
    </row>
    <row r="35" spans="1:25" ht="21">
      <c r="A35" s="42"/>
      <c r="B35" s="5"/>
      <c r="C35" s="5"/>
      <c r="D35" s="5"/>
      <c r="E35" s="225" t="s">
        <v>40</v>
      </c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43"/>
      <c r="X35">
        <f ca="1" t="shared" si="0"/>
        <v>6</v>
      </c>
      <c r="Y35">
        <f ca="1" t="shared" si="1"/>
        <v>0.17400000000000002</v>
      </c>
    </row>
    <row r="36" spans="1:25" ht="15">
      <c r="A36" s="42"/>
      <c r="B36" s="5"/>
      <c r="C36" s="5"/>
      <c r="D36" s="5"/>
      <c r="E36" s="72"/>
      <c r="F36" s="5"/>
      <c r="G36" s="5"/>
      <c r="H36" s="5"/>
      <c r="I36" s="5"/>
      <c r="J36" s="5"/>
      <c r="K36" s="5"/>
      <c r="L36" s="5"/>
      <c r="M36" s="72"/>
      <c r="N36" s="5"/>
      <c r="O36" s="5"/>
      <c r="P36" s="5"/>
      <c r="Q36" s="5"/>
      <c r="R36" s="5"/>
      <c r="S36" s="9"/>
      <c r="X36">
        <f ca="1" t="shared" si="0"/>
        <v>8</v>
      </c>
      <c r="Y36">
        <f ca="1" t="shared" si="1"/>
        <v>0.93</v>
      </c>
    </row>
    <row r="37" spans="1:25" ht="15">
      <c r="A37" s="16"/>
      <c r="B37" s="17"/>
      <c r="C37" s="17"/>
      <c r="D37" s="17"/>
      <c r="E37" s="74"/>
      <c r="F37" s="17"/>
      <c r="G37" s="17"/>
      <c r="H37" s="17"/>
      <c r="I37" s="17"/>
      <c r="J37" s="17"/>
      <c r="K37" s="17"/>
      <c r="L37" s="17"/>
      <c r="M37" s="74"/>
      <c r="N37" s="17"/>
      <c r="O37" s="17"/>
      <c r="P37" s="17"/>
      <c r="Q37" s="17"/>
      <c r="R37" s="17"/>
      <c r="S37" s="18"/>
      <c r="X37">
        <f ca="1" t="shared" si="0"/>
        <v>5</v>
      </c>
      <c r="Y37">
        <f ca="1" t="shared" si="1"/>
        <v>0.26</v>
      </c>
    </row>
    <row r="38" spans="1:25" ht="15">
      <c r="A38" s="1"/>
      <c r="B38" s="40"/>
      <c r="C38" s="40"/>
      <c r="D38" s="40"/>
      <c r="E38" s="77"/>
      <c r="F38" s="40"/>
      <c r="G38" s="40"/>
      <c r="H38" s="40"/>
      <c r="I38" s="40"/>
      <c r="J38" s="40"/>
      <c r="K38" s="40"/>
      <c r="L38" s="40"/>
      <c r="M38" s="77"/>
      <c r="N38" s="40"/>
      <c r="O38" s="40"/>
      <c r="P38" s="40"/>
      <c r="Q38" s="40"/>
      <c r="R38" s="40"/>
      <c r="S38" s="41"/>
      <c r="X38">
        <f ca="1" t="shared" si="0"/>
        <v>4</v>
      </c>
      <c r="Y38">
        <f ca="1" t="shared" si="1"/>
        <v>0.8</v>
      </c>
    </row>
    <row r="39" spans="1:25" ht="15">
      <c r="A39" s="19" t="s">
        <v>51</v>
      </c>
      <c r="B39" s="24"/>
      <c r="C39" s="5"/>
      <c r="D39" s="5"/>
      <c r="E39" s="72"/>
      <c r="F39" s="5"/>
      <c r="G39" s="5"/>
      <c r="H39" s="5"/>
      <c r="I39" s="5"/>
      <c r="J39" s="5"/>
      <c r="K39" s="5"/>
      <c r="L39" s="5"/>
      <c r="M39" s="72"/>
      <c r="N39" s="5"/>
      <c r="O39" s="5"/>
      <c r="P39" s="5"/>
      <c r="Q39" s="5"/>
      <c r="R39" s="5"/>
      <c r="S39" s="43"/>
      <c r="X39">
        <f ca="1" t="shared" si="0"/>
        <v>2</v>
      </c>
      <c r="Y39">
        <f ca="1" t="shared" si="1"/>
        <v>0.42</v>
      </c>
    </row>
    <row r="40" spans="1:25" ht="15" customHeight="1">
      <c r="A40" s="42"/>
      <c r="B40" s="5"/>
      <c r="C40" s="5"/>
      <c r="D40" s="5"/>
      <c r="E40" s="72"/>
      <c r="F40" s="5"/>
      <c r="G40" s="5"/>
      <c r="H40" s="5"/>
      <c r="I40" s="5"/>
      <c r="J40" s="5"/>
      <c r="K40" s="5"/>
      <c r="L40" s="5"/>
      <c r="M40" s="72"/>
      <c r="N40" s="5"/>
      <c r="O40" s="5"/>
      <c r="P40" s="5"/>
      <c r="Q40" s="5"/>
      <c r="R40" s="5"/>
      <c r="S40" s="43"/>
      <c r="X40">
        <f ca="1" t="shared" si="0"/>
        <v>7</v>
      </c>
      <c r="Y40">
        <f ca="1" t="shared" si="1"/>
        <v>0.1</v>
      </c>
    </row>
    <row r="41" spans="1:25" ht="15">
      <c r="A41" s="42"/>
      <c r="B41" s="5"/>
      <c r="C41" s="5"/>
      <c r="D41" s="5"/>
      <c r="E41" s="72"/>
      <c r="F41" s="5"/>
      <c r="G41" s="5"/>
      <c r="H41" s="5"/>
      <c r="I41" s="5"/>
      <c r="J41" s="5"/>
      <c r="K41" s="5"/>
      <c r="L41" s="5"/>
      <c r="M41" s="72"/>
      <c r="N41" s="5"/>
      <c r="O41" s="5"/>
      <c r="P41" s="5"/>
      <c r="Q41" s="5"/>
      <c r="R41" s="5"/>
      <c r="S41" s="43"/>
      <c r="X41">
        <f ca="1" t="shared" si="0"/>
        <v>8</v>
      </c>
      <c r="Y41">
        <f ca="1" t="shared" si="1"/>
        <v>0.43</v>
      </c>
    </row>
    <row r="42" spans="1:25" ht="15">
      <c r="A42" s="42"/>
      <c r="B42" s="5"/>
      <c r="C42" s="5"/>
      <c r="D42" s="5"/>
      <c r="E42" s="72"/>
      <c r="F42" s="5"/>
      <c r="G42" s="5"/>
      <c r="H42" s="5"/>
      <c r="I42" s="5"/>
      <c r="J42" s="5"/>
      <c r="K42" s="5"/>
      <c r="L42" s="5"/>
      <c r="M42" s="72"/>
      <c r="N42" s="5"/>
      <c r="O42" s="5"/>
      <c r="P42" s="5"/>
      <c r="Q42" s="5"/>
      <c r="R42" s="5"/>
      <c r="S42" s="43"/>
      <c r="X42">
        <f ca="1" t="shared" si="0"/>
        <v>7</v>
      </c>
      <c r="Y42">
        <f ca="1" t="shared" si="1"/>
        <v>0.2</v>
      </c>
    </row>
    <row r="43" spans="1:25" ht="15">
      <c r="A43" s="42"/>
      <c r="B43" s="5"/>
      <c r="C43" s="5"/>
      <c r="D43" s="5"/>
      <c r="E43" s="72"/>
      <c r="F43" s="5"/>
      <c r="G43" s="5"/>
      <c r="H43" s="5"/>
      <c r="I43" s="5"/>
      <c r="J43" s="5"/>
      <c r="K43" s="5"/>
      <c r="L43" s="5"/>
      <c r="M43" s="72"/>
      <c r="N43" s="5"/>
      <c r="O43" s="5"/>
      <c r="P43" s="5"/>
      <c r="Q43" s="5"/>
      <c r="R43" s="5"/>
      <c r="S43" s="43"/>
      <c r="X43">
        <f ca="1" t="shared" si="0"/>
        <v>1</v>
      </c>
      <c r="Y43">
        <f ca="1" t="shared" si="1"/>
        <v>0.30000000000000004</v>
      </c>
    </row>
    <row r="44" spans="1:19" ht="15">
      <c r="A44" s="42"/>
      <c r="B44" s="5"/>
      <c r="C44" s="5"/>
      <c r="D44" s="5"/>
      <c r="E44" s="72"/>
      <c r="F44" s="5"/>
      <c r="G44" s="5"/>
      <c r="H44" s="5"/>
      <c r="I44" s="5"/>
      <c r="J44" s="5"/>
      <c r="K44" s="5"/>
      <c r="L44" s="5"/>
      <c r="M44" s="72"/>
      <c r="N44" s="5"/>
      <c r="O44" s="5"/>
      <c r="P44" s="5"/>
      <c r="Q44" s="5"/>
      <c r="R44" s="5"/>
      <c r="S44" s="43"/>
    </row>
    <row r="45" spans="1:19" ht="11.25" customHeight="1">
      <c r="A45" s="42"/>
      <c r="B45" s="5"/>
      <c r="C45" s="5"/>
      <c r="D45" s="5"/>
      <c r="E45" s="72"/>
      <c r="F45" s="5"/>
      <c r="G45" s="5"/>
      <c r="H45" s="5"/>
      <c r="I45" s="5"/>
      <c r="J45" s="5"/>
      <c r="K45" s="5"/>
      <c r="L45" s="5"/>
      <c r="M45" s="72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72"/>
      <c r="F46" s="5"/>
      <c r="G46" s="5"/>
      <c r="H46" s="5"/>
      <c r="I46" s="5"/>
      <c r="J46" s="5"/>
      <c r="K46" s="5"/>
      <c r="L46" s="5"/>
      <c r="M46" s="72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73"/>
      <c r="F47" s="8"/>
      <c r="G47" s="8"/>
      <c r="H47" s="8"/>
      <c r="I47" s="8"/>
      <c r="J47" s="8"/>
      <c r="K47" s="8"/>
      <c r="L47" s="8"/>
      <c r="M47" s="73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72"/>
      <c r="F48" s="5"/>
      <c r="G48" s="5"/>
      <c r="H48" s="5"/>
      <c r="I48" s="5"/>
      <c r="J48" s="5"/>
      <c r="K48" s="5"/>
      <c r="L48" s="5"/>
      <c r="M48" s="72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72"/>
      <c r="F49" s="5"/>
      <c r="G49" s="5"/>
      <c r="H49" s="5"/>
      <c r="I49" s="5"/>
      <c r="J49" s="5"/>
      <c r="K49" s="5"/>
      <c r="L49" s="5"/>
      <c r="M49" s="72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73"/>
      <c r="F50" s="8"/>
      <c r="G50" s="8"/>
      <c r="H50" s="8"/>
      <c r="I50" s="8"/>
      <c r="J50" s="8"/>
      <c r="K50" s="8"/>
      <c r="L50" s="8"/>
      <c r="M50" s="73"/>
      <c r="N50" s="8"/>
      <c r="O50" s="8"/>
      <c r="P50" s="8"/>
      <c r="Q50" s="8"/>
      <c r="R50" s="8"/>
      <c r="S50" s="9"/>
    </row>
  </sheetData>
  <sheetProtection/>
  <mergeCells count="12">
    <mergeCell ref="S5:S6"/>
    <mergeCell ref="A1:A4"/>
    <mergeCell ref="B1:R2"/>
    <mergeCell ref="S1:S4"/>
    <mergeCell ref="C4:R4"/>
    <mergeCell ref="A5:R6"/>
    <mergeCell ref="E35:R35"/>
    <mergeCell ref="E33:Q33"/>
    <mergeCell ref="K34:L34"/>
    <mergeCell ref="N34:O34"/>
    <mergeCell ref="A21:R22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AJ50"/>
  <sheetViews>
    <sheetView zoomScalePageLayoutView="0" workbookViewId="0" topLeftCell="A11">
      <selection activeCell="AJ24" sqref="AJ2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4" width="2.00390625" style="0" customWidth="1"/>
    <col min="5" max="5" width="8.421875" style="78" customWidth="1"/>
    <col min="6" max="6" width="2.140625" style="0" customWidth="1"/>
    <col min="7" max="7" width="7.00390625" style="78" customWidth="1"/>
    <col min="8" max="8" width="3.140625" style="0" customWidth="1"/>
    <col min="9" max="9" width="5.140625" style="0" customWidth="1"/>
    <col min="10" max="10" width="1.421875" style="0" customWidth="1"/>
    <col min="11" max="11" width="1.28515625" style="0" customWidth="1"/>
    <col min="12" max="12" width="1.57421875" style="0" customWidth="1"/>
    <col min="13" max="13" width="8.140625" style="78" customWidth="1"/>
    <col min="14" max="14" width="2.140625" style="0" customWidth="1"/>
    <col min="15" max="15" width="6.7109375" style="78" customWidth="1"/>
    <col min="16" max="16" width="3.00390625" style="0" customWidth="1"/>
    <col min="17" max="17" width="5.140625" style="0" customWidth="1"/>
    <col min="18" max="18" width="1.421875" style="0" customWidth="1"/>
    <col min="19" max="19" width="15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4.7109375" style="0" hidden="1" customWidth="1"/>
    <col min="25" max="25" width="11.140625" style="0" hidden="1" customWidth="1"/>
    <col min="26" max="26" width="7.00390625" style="78" hidden="1" customWidth="1"/>
    <col min="27" max="27" width="15.7109375" style="0" hidden="1" customWidth="1"/>
    <col min="28" max="32" width="4.7109375" style="0" customWidth="1"/>
    <col min="33" max="33" width="1.8515625" style="0" customWidth="1"/>
    <col min="34" max="34" width="4.7109375" style="0" customWidth="1"/>
    <col min="35" max="35" width="2.00390625" style="0" customWidth="1"/>
    <col min="36" max="36" width="4.7109375" style="0" customWidth="1"/>
    <col min="37" max="37" width="11.421875" style="0" customWidth="1"/>
  </cols>
  <sheetData>
    <row r="1" spans="1:36" ht="15.75" customHeight="1">
      <c r="A1" s="178"/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141</v>
      </c>
      <c r="T1" s="22" t="s">
        <v>4</v>
      </c>
      <c r="U1" s="23" t="s">
        <v>3</v>
      </c>
      <c r="V1" s="23" t="s">
        <v>5</v>
      </c>
      <c r="X1">
        <f ca="1">_XLL.ALEA.ENTRE.BORNES($U$3,$V$3)</f>
        <v>9</v>
      </c>
      <c r="Y1">
        <f ca="1">CHOOSE(X1,0.1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0.22</v>
      </c>
      <c r="Z1" s="123">
        <f ca="1">_XLL.ALEA.ENTRE.BORNES($U$3,$V$3)</f>
        <v>3</v>
      </c>
      <c r="AA1" s="5">
        <f>CHOOSE(Z1,10,100,1000,10,100,1000,10,100,1000)</f>
        <v>1000</v>
      </c>
      <c r="AB1" s="26"/>
      <c r="AC1" s="26"/>
      <c r="AD1" s="21"/>
      <c r="AE1" s="5"/>
      <c r="AF1" s="21"/>
      <c r="AG1" s="5"/>
      <c r="AH1" s="62"/>
      <c r="AI1" s="5"/>
      <c r="AJ1" s="26"/>
    </row>
    <row r="2" spans="1:36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99</v>
      </c>
      <c r="X2">
        <f aca="true" ca="1" t="shared" si="0" ref="X2:X43">_XLL.ALEA.ENTRE.BORNES($U$3,$V$3)</f>
        <v>9</v>
      </c>
      <c r="Y2">
        <f aca="true" ca="1" t="shared" si="1" ref="Y2:Y43">CHOOSE(X2,0.1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0.5730000000000001</v>
      </c>
      <c r="Z2" s="123">
        <f aca="true" ca="1" t="shared" si="2" ref="Z2:Z43">_XLL.ALEA.ENTRE.BORNES($U$3,$V$3)</f>
        <v>1</v>
      </c>
      <c r="AA2" s="113">
        <f aca="true" t="shared" si="3" ref="AA2:AA43">CHOOSE(Z2,10,100,1000,10,100,1000,10,100,1000)</f>
        <v>10</v>
      </c>
      <c r="AB2" s="26"/>
      <c r="AC2" s="5"/>
      <c r="AD2" s="21"/>
      <c r="AE2" s="5"/>
      <c r="AF2" s="21"/>
      <c r="AG2" s="5"/>
      <c r="AH2" s="62"/>
      <c r="AI2" s="5"/>
      <c r="AJ2" s="26"/>
    </row>
    <row r="3" spans="1:36" ht="15" customHeight="1">
      <c r="A3" s="179"/>
      <c r="B3" s="5"/>
      <c r="C3" s="45"/>
      <c r="D3" s="45"/>
      <c r="E3" s="122"/>
      <c r="F3" s="45"/>
      <c r="G3" s="122"/>
      <c r="H3" s="45"/>
      <c r="I3" s="45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9</v>
      </c>
      <c r="X3">
        <f ca="1" t="shared" si="0"/>
        <v>9</v>
      </c>
      <c r="Y3">
        <f ca="1" t="shared" si="1"/>
        <v>0.993</v>
      </c>
      <c r="Z3" s="123">
        <f ca="1" t="shared" si="2"/>
        <v>3</v>
      </c>
      <c r="AA3" s="113">
        <f t="shared" si="3"/>
        <v>1000</v>
      </c>
      <c r="AB3" s="26"/>
      <c r="AC3" s="5"/>
      <c r="AD3" s="21"/>
      <c r="AE3" s="5"/>
      <c r="AF3" s="21"/>
      <c r="AG3" s="5"/>
      <c r="AH3" s="62"/>
      <c r="AI3" s="5"/>
      <c r="AJ3" s="26"/>
    </row>
    <row r="4" spans="1:36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V4">
        <v>9</v>
      </c>
      <c r="X4">
        <f ca="1" t="shared" si="0"/>
        <v>2</v>
      </c>
      <c r="Y4">
        <f ca="1" t="shared" si="1"/>
        <v>0.47000000000000003</v>
      </c>
      <c r="Z4" s="123">
        <f ca="1" t="shared" si="2"/>
        <v>8</v>
      </c>
      <c r="AA4" s="113">
        <f t="shared" si="3"/>
        <v>100</v>
      </c>
      <c r="AB4" s="26"/>
      <c r="AC4" s="5"/>
      <c r="AD4" s="21"/>
      <c r="AE4" s="5"/>
      <c r="AF4" s="21"/>
      <c r="AG4" s="5"/>
      <c r="AH4" s="62"/>
      <c r="AI4" s="5"/>
      <c r="AJ4" s="26"/>
    </row>
    <row r="5" spans="1:36" ht="15">
      <c r="A5" s="174" t="s">
        <v>142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81" t="s">
        <v>2</v>
      </c>
      <c r="U5">
        <v>100</v>
      </c>
      <c r="V5">
        <v>999</v>
      </c>
      <c r="X5">
        <f ca="1" t="shared" si="0"/>
        <v>6</v>
      </c>
      <c r="Y5">
        <f ca="1" t="shared" si="1"/>
        <v>0.497</v>
      </c>
      <c r="Z5" s="123">
        <f ca="1" t="shared" si="2"/>
        <v>5</v>
      </c>
      <c r="AA5" s="113">
        <f t="shared" si="3"/>
        <v>100</v>
      </c>
      <c r="AB5" s="26"/>
      <c r="AC5" s="5"/>
      <c r="AD5" s="21"/>
      <c r="AE5" s="5"/>
      <c r="AF5" s="21"/>
      <c r="AG5" s="5"/>
      <c r="AH5" s="62"/>
      <c r="AI5" s="5"/>
      <c r="AJ5" s="26"/>
    </row>
    <row r="6" spans="1:27" ht="15">
      <c r="A6" s="17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82"/>
      <c r="X6">
        <f ca="1" t="shared" si="0"/>
        <v>9</v>
      </c>
      <c r="Y6">
        <f ca="1" t="shared" si="1"/>
        <v>0.608</v>
      </c>
      <c r="Z6" s="123">
        <f ca="1" t="shared" si="2"/>
        <v>2</v>
      </c>
      <c r="AA6" s="113">
        <f t="shared" si="3"/>
        <v>100</v>
      </c>
    </row>
    <row r="7" spans="1:27" ht="15">
      <c r="A7" s="42"/>
      <c r="B7" s="5"/>
      <c r="C7" s="5"/>
      <c r="D7" s="5"/>
      <c r="E7" s="72"/>
      <c r="F7" s="5"/>
      <c r="G7" s="72"/>
      <c r="H7" s="5"/>
      <c r="I7" s="5"/>
      <c r="J7" s="5"/>
      <c r="K7" s="5"/>
      <c r="L7" s="5"/>
      <c r="M7" s="72"/>
      <c r="N7" s="5"/>
      <c r="O7" s="72"/>
      <c r="P7" s="5"/>
      <c r="Q7" s="5"/>
      <c r="R7" s="5"/>
      <c r="S7" s="41"/>
      <c r="X7">
        <f ca="1" t="shared" si="0"/>
        <v>3</v>
      </c>
      <c r="Y7">
        <f ca="1" t="shared" si="1"/>
        <v>0.73</v>
      </c>
      <c r="Z7" s="123">
        <f ca="1" t="shared" si="2"/>
        <v>7</v>
      </c>
      <c r="AA7" s="113">
        <f t="shared" si="3"/>
        <v>10</v>
      </c>
    </row>
    <row r="8" spans="1:27" ht="15">
      <c r="A8" s="19" t="s">
        <v>47</v>
      </c>
      <c r="B8" s="24"/>
      <c r="C8" s="5"/>
      <c r="D8" s="5"/>
      <c r="E8" s="72"/>
      <c r="F8" s="5"/>
      <c r="G8" s="72"/>
      <c r="H8" s="5"/>
      <c r="I8" s="5"/>
      <c r="J8" s="5"/>
      <c r="K8" s="5"/>
      <c r="L8" s="5"/>
      <c r="M8" s="72"/>
      <c r="N8" s="5"/>
      <c r="O8" s="72"/>
      <c r="P8" s="5"/>
      <c r="Q8" s="5"/>
      <c r="R8" s="5"/>
      <c r="S8" s="43"/>
      <c r="X8">
        <f ca="1" t="shared" si="0"/>
        <v>1</v>
      </c>
      <c r="Y8">
        <f ca="1" t="shared" si="1"/>
        <v>0.4</v>
      </c>
      <c r="Z8" s="123">
        <f ca="1" t="shared" si="2"/>
        <v>7</v>
      </c>
      <c r="AA8" s="113">
        <f t="shared" si="3"/>
        <v>10</v>
      </c>
    </row>
    <row r="9" spans="1:27" ht="18.75">
      <c r="A9" s="42"/>
      <c r="B9" s="26"/>
      <c r="C9" s="21"/>
      <c r="D9" s="5"/>
      <c r="E9" s="61">
        <f>Y1</f>
        <v>0.22</v>
      </c>
      <c r="F9" s="117" t="s">
        <v>12</v>
      </c>
      <c r="G9" s="61">
        <f>AA1</f>
        <v>1000</v>
      </c>
      <c r="H9" s="35" t="s">
        <v>9</v>
      </c>
      <c r="I9" s="34" t="s">
        <v>10</v>
      </c>
      <c r="J9" s="34"/>
      <c r="K9" s="33"/>
      <c r="L9" s="35"/>
      <c r="M9" s="61">
        <f>Y6</f>
        <v>0.608</v>
      </c>
      <c r="N9" s="117" t="s">
        <v>12</v>
      </c>
      <c r="O9" s="61">
        <f>AA6</f>
        <v>100</v>
      </c>
      <c r="P9" s="35" t="s">
        <v>9</v>
      </c>
      <c r="Q9" s="34" t="s">
        <v>10</v>
      </c>
      <c r="R9" s="26"/>
      <c r="S9" s="43"/>
      <c r="X9">
        <f ca="1" t="shared" si="0"/>
        <v>6</v>
      </c>
      <c r="Y9">
        <f ca="1" t="shared" si="1"/>
        <v>0.374</v>
      </c>
      <c r="Z9" s="123">
        <f ca="1" t="shared" si="2"/>
        <v>8</v>
      </c>
      <c r="AA9" s="113">
        <f t="shared" si="3"/>
        <v>100</v>
      </c>
    </row>
    <row r="10" spans="1:27" ht="18.75">
      <c r="A10" s="42"/>
      <c r="B10" s="5"/>
      <c r="C10" s="21"/>
      <c r="D10" s="5"/>
      <c r="E10" s="61">
        <f>Y2</f>
        <v>0.5730000000000001</v>
      </c>
      <c r="F10" s="117" t="s">
        <v>12</v>
      </c>
      <c r="G10" s="61">
        <f>AA2</f>
        <v>10</v>
      </c>
      <c r="H10" s="35" t="s">
        <v>9</v>
      </c>
      <c r="I10" s="34" t="s">
        <v>10</v>
      </c>
      <c r="J10" s="35"/>
      <c r="K10" s="33"/>
      <c r="L10" s="35"/>
      <c r="M10" s="61">
        <f>Y7</f>
        <v>0.73</v>
      </c>
      <c r="N10" s="117" t="s">
        <v>12</v>
      </c>
      <c r="O10" s="61">
        <f>AA7</f>
        <v>10</v>
      </c>
      <c r="P10" s="35" t="s">
        <v>9</v>
      </c>
      <c r="Q10" s="34" t="s">
        <v>10</v>
      </c>
      <c r="R10" s="5"/>
      <c r="S10" s="43"/>
      <c r="X10">
        <f ca="1" t="shared" si="0"/>
        <v>7</v>
      </c>
      <c r="Y10">
        <f ca="1" t="shared" si="1"/>
        <v>0.2</v>
      </c>
      <c r="Z10" s="123">
        <f ca="1" t="shared" si="2"/>
        <v>2</v>
      </c>
      <c r="AA10" s="113">
        <f t="shared" si="3"/>
        <v>100</v>
      </c>
    </row>
    <row r="11" spans="1:27" ht="18.75">
      <c r="A11" s="42"/>
      <c r="B11" s="5"/>
      <c r="C11" s="21"/>
      <c r="D11" s="5"/>
      <c r="E11" s="61">
        <f>Y3</f>
        <v>0.993</v>
      </c>
      <c r="F11" s="117" t="s">
        <v>12</v>
      </c>
      <c r="G11" s="61">
        <f>AA3</f>
        <v>1000</v>
      </c>
      <c r="H11" s="35" t="s">
        <v>9</v>
      </c>
      <c r="I11" s="34" t="s">
        <v>10</v>
      </c>
      <c r="J11" s="35"/>
      <c r="K11" s="33"/>
      <c r="L11" s="35"/>
      <c r="M11" s="61">
        <f>Y8</f>
        <v>0.4</v>
      </c>
      <c r="N11" s="117" t="s">
        <v>12</v>
      </c>
      <c r="O11" s="61">
        <f>AA8</f>
        <v>10</v>
      </c>
      <c r="P11" s="35" t="s">
        <v>9</v>
      </c>
      <c r="Q11" s="34" t="s">
        <v>10</v>
      </c>
      <c r="R11" s="5"/>
      <c r="S11" s="43"/>
      <c r="X11">
        <f ca="1" t="shared" si="0"/>
        <v>4</v>
      </c>
      <c r="Y11">
        <f ca="1" t="shared" si="1"/>
        <v>0.6000000000000001</v>
      </c>
      <c r="Z11" s="123">
        <f ca="1" t="shared" si="2"/>
        <v>3</v>
      </c>
      <c r="AA11" s="113">
        <f t="shared" si="3"/>
        <v>1000</v>
      </c>
    </row>
    <row r="12" spans="1:27" ht="18.75">
      <c r="A12" s="42"/>
      <c r="B12" s="5"/>
      <c r="C12" s="21"/>
      <c r="D12" s="5"/>
      <c r="E12" s="61">
        <f>Y4</f>
        <v>0.47000000000000003</v>
      </c>
      <c r="F12" s="117" t="s">
        <v>12</v>
      </c>
      <c r="G12" s="61">
        <f>AA4</f>
        <v>100</v>
      </c>
      <c r="H12" s="35" t="s">
        <v>9</v>
      </c>
      <c r="I12" s="34" t="s">
        <v>10</v>
      </c>
      <c r="J12" s="35"/>
      <c r="K12" s="33"/>
      <c r="L12" s="35"/>
      <c r="M12" s="61">
        <f>Y9</f>
        <v>0.374</v>
      </c>
      <c r="N12" s="117" t="s">
        <v>12</v>
      </c>
      <c r="O12" s="61">
        <f>AA9</f>
        <v>100</v>
      </c>
      <c r="P12" s="35" t="s">
        <v>9</v>
      </c>
      <c r="Q12" s="34" t="s">
        <v>10</v>
      </c>
      <c r="R12" s="5"/>
      <c r="S12" s="43"/>
      <c r="X12">
        <f ca="1" t="shared" si="0"/>
        <v>5</v>
      </c>
      <c r="Y12">
        <f ca="1" t="shared" si="1"/>
        <v>0.88</v>
      </c>
      <c r="Z12" s="123">
        <f ca="1" t="shared" si="2"/>
        <v>5</v>
      </c>
      <c r="AA12" s="113">
        <f t="shared" si="3"/>
        <v>100</v>
      </c>
    </row>
    <row r="13" spans="1:27" ht="18.75">
      <c r="A13" s="42"/>
      <c r="B13" s="5"/>
      <c r="C13" s="21"/>
      <c r="D13" s="5"/>
      <c r="E13" s="61">
        <f>Y5</f>
        <v>0.497</v>
      </c>
      <c r="F13" s="117" t="s">
        <v>12</v>
      </c>
      <c r="G13" s="61">
        <f>AA5</f>
        <v>100</v>
      </c>
      <c r="H13" s="35" t="s">
        <v>9</v>
      </c>
      <c r="I13" s="34" t="s">
        <v>10</v>
      </c>
      <c r="J13" s="35"/>
      <c r="K13" s="33"/>
      <c r="L13" s="35"/>
      <c r="M13" s="61">
        <f>Y10</f>
        <v>0.2</v>
      </c>
      <c r="N13" s="117" t="s">
        <v>12</v>
      </c>
      <c r="O13" s="61">
        <f>AA10</f>
        <v>100</v>
      </c>
      <c r="P13" s="35" t="s">
        <v>9</v>
      </c>
      <c r="Q13" s="34" t="s">
        <v>10</v>
      </c>
      <c r="R13" s="5"/>
      <c r="S13" s="43"/>
      <c r="X13">
        <f ca="1" t="shared" si="0"/>
        <v>2</v>
      </c>
      <c r="Y13">
        <f ca="1" t="shared" si="1"/>
        <v>0.37</v>
      </c>
      <c r="Z13" s="123">
        <f ca="1" t="shared" si="2"/>
        <v>8</v>
      </c>
      <c r="AA13" s="113">
        <f t="shared" si="3"/>
        <v>100</v>
      </c>
    </row>
    <row r="14" spans="1:27" ht="15">
      <c r="A14" s="42"/>
      <c r="B14" s="5"/>
      <c r="C14" s="5"/>
      <c r="D14" s="5"/>
      <c r="E14" s="72"/>
      <c r="F14" s="5"/>
      <c r="G14" s="72"/>
      <c r="H14" s="5"/>
      <c r="I14" s="5"/>
      <c r="J14" s="5"/>
      <c r="K14" s="5"/>
      <c r="L14" s="5"/>
      <c r="M14" s="72"/>
      <c r="N14" s="5"/>
      <c r="O14" s="72"/>
      <c r="P14" s="5"/>
      <c r="Q14" s="5"/>
      <c r="R14" s="5"/>
      <c r="S14" s="43"/>
      <c r="X14">
        <f ca="1" t="shared" si="0"/>
        <v>9</v>
      </c>
      <c r="Y14">
        <f ca="1" t="shared" si="1"/>
        <v>0.47900000000000004</v>
      </c>
      <c r="Z14" s="123">
        <f ca="1" t="shared" si="2"/>
        <v>7</v>
      </c>
      <c r="AA14" s="113">
        <f t="shared" si="3"/>
        <v>10</v>
      </c>
    </row>
    <row r="15" spans="1:27" ht="15">
      <c r="A15" s="19" t="s">
        <v>48</v>
      </c>
      <c r="B15" s="24"/>
      <c r="C15" s="5"/>
      <c r="D15" s="5"/>
      <c r="E15" s="72"/>
      <c r="F15" s="5"/>
      <c r="G15" s="72"/>
      <c r="H15" s="5"/>
      <c r="I15" s="5"/>
      <c r="J15" s="5"/>
      <c r="K15" s="5"/>
      <c r="L15" s="5"/>
      <c r="M15" s="72"/>
      <c r="N15" s="5"/>
      <c r="O15" s="72"/>
      <c r="P15" s="5"/>
      <c r="Q15" s="5"/>
      <c r="R15" s="5"/>
      <c r="S15" s="43"/>
      <c r="X15">
        <f ca="1" t="shared" si="0"/>
        <v>8</v>
      </c>
      <c r="Y15">
        <f ca="1" t="shared" si="1"/>
        <v>0.31</v>
      </c>
      <c r="Z15" s="123">
        <f ca="1" t="shared" si="2"/>
        <v>2</v>
      </c>
      <c r="AA15" s="113">
        <f t="shared" si="3"/>
        <v>100</v>
      </c>
    </row>
    <row r="16" spans="1:27" ht="15" customHeight="1">
      <c r="A16" s="42"/>
      <c r="B16" s="209" t="s">
        <v>144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10"/>
      <c r="X16">
        <f ca="1" t="shared" si="0"/>
        <v>3</v>
      </c>
      <c r="Y16">
        <f ca="1" t="shared" si="1"/>
        <v>0.438</v>
      </c>
      <c r="Z16" s="123">
        <f ca="1" t="shared" si="2"/>
        <v>4</v>
      </c>
      <c r="AA16" s="113">
        <f t="shared" si="3"/>
        <v>10</v>
      </c>
    </row>
    <row r="17" spans="1:36" ht="15">
      <c r="A17" s="42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10"/>
      <c r="X17">
        <f ca="1" t="shared" si="0"/>
        <v>3</v>
      </c>
      <c r="Y17">
        <f ca="1" t="shared" si="1"/>
        <v>0.982</v>
      </c>
      <c r="Z17" s="123">
        <f ca="1" t="shared" si="2"/>
        <v>8</v>
      </c>
      <c r="AA17" s="113">
        <f t="shared" si="3"/>
        <v>100</v>
      </c>
      <c r="AB17" s="26"/>
      <c r="AC17" s="26"/>
      <c r="AD17" s="21"/>
      <c r="AE17" s="5"/>
      <c r="AF17" s="21"/>
      <c r="AG17" s="5"/>
      <c r="AH17" s="62"/>
      <c r="AI17" s="5"/>
      <c r="AJ17" s="26"/>
    </row>
    <row r="18" spans="1:36" ht="15">
      <c r="A18" s="42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X18">
        <f ca="1" t="shared" si="0"/>
        <v>6</v>
      </c>
      <c r="Y18">
        <f ca="1" t="shared" si="1"/>
        <v>0.686</v>
      </c>
      <c r="Z18" s="123">
        <f ca="1" t="shared" si="2"/>
        <v>4</v>
      </c>
      <c r="AA18" s="113">
        <f t="shared" si="3"/>
        <v>10</v>
      </c>
      <c r="AB18" s="26"/>
      <c r="AC18" s="5"/>
      <c r="AD18" s="21"/>
      <c r="AE18" s="5"/>
      <c r="AF18" s="21"/>
      <c r="AG18" s="5"/>
      <c r="AH18" s="62"/>
      <c r="AI18" s="5"/>
      <c r="AJ18" s="26"/>
    </row>
    <row r="19" spans="1:36" ht="15">
      <c r="A19" s="7"/>
      <c r="B19" s="5"/>
      <c r="C19" s="8"/>
      <c r="D19" s="8"/>
      <c r="E19" s="73"/>
      <c r="F19" s="8"/>
      <c r="G19" s="73"/>
      <c r="H19" s="8"/>
      <c r="I19" s="8"/>
      <c r="J19" s="8"/>
      <c r="K19" s="8"/>
      <c r="L19" s="8"/>
      <c r="M19" s="73"/>
      <c r="N19" s="8"/>
      <c r="O19" s="73"/>
      <c r="P19" s="8"/>
      <c r="Q19" s="8"/>
      <c r="R19" s="8"/>
      <c r="S19" s="9"/>
      <c r="X19">
        <f ca="1" t="shared" si="0"/>
        <v>6</v>
      </c>
      <c r="Y19">
        <f ca="1" t="shared" si="1"/>
        <v>0.729</v>
      </c>
      <c r="Z19" s="123">
        <f ca="1" t="shared" si="2"/>
        <v>2</v>
      </c>
      <c r="AA19" s="113">
        <f t="shared" si="3"/>
        <v>100</v>
      </c>
      <c r="AB19" s="26"/>
      <c r="AC19" s="5"/>
      <c r="AD19" s="21"/>
      <c r="AE19" s="5"/>
      <c r="AF19" s="21"/>
      <c r="AG19" s="5"/>
      <c r="AH19" s="62"/>
      <c r="AI19" s="5"/>
      <c r="AJ19" s="26"/>
    </row>
    <row r="20" spans="1:36" ht="15">
      <c r="A20" s="16"/>
      <c r="B20" s="17"/>
      <c r="C20" s="17"/>
      <c r="D20" s="17"/>
      <c r="E20" s="74"/>
      <c r="F20" s="17"/>
      <c r="G20" s="74"/>
      <c r="H20" s="17"/>
      <c r="I20" s="17"/>
      <c r="J20" s="17"/>
      <c r="K20" s="17"/>
      <c r="L20" s="17"/>
      <c r="M20" s="74"/>
      <c r="N20" s="17"/>
      <c r="O20" s="74"/>
      <c r="P20" s="17"/>
      <c r="Q20" s="17"/>
      <c r="R20" s="17"/>
      <c r="S20" s="18"/>
      <c r="X20">
        <f ca="1" t="shared" si="0"/>
        <v>9</v>
      </c>
      <c r="Y20">
        <f ca="1" t="shared" si="1"/>
        <v>0.67</v>
      </c>
      <c r="Z20" s="123">
        <f ca="1" t="shared" si="2"/>
        <v>1</v>
      </c>
      <c r="AA20" s="113">
        <f t="shared" si="3"/>
        <v>10</v>
      </c>
      <c r="AB20" s="26"/>
      <c r="AC20" s="5"/>
      <c r="AD20" s="21"/>
      <c r="AE20" s="5"/>
      <c r="AF20" s="21"/>
      <c r="AG20" s="5"/>
      <c r="AH20" s="62"/>
      <c r="AI20" s="5"/>
      <c r="AJ20" s="26"/>
    </row>
    <row r="21" spans="1:36" ht="15">
      <c r="A21" s="174" t="s">
        <v>143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181" t="s">
        <v>2</v>
      </c>
      <c r="X21">
        <f ca="1" t="shared" si="0"/>
        <v>8</v>
      </c>
      <c r="Y21">
        <f ca="1" t="shared" si="1"/>
        <v>0.5</v>
      </c>
      <c r="Z21" s="123">
        <f ca="1" t="shared" si="2"/>
        <v>3</v>
      </c>
      <c r="AA21" s="113">
        <f t="shared" si="3"/>
        <v>1000</v>
      </c>
      <c r="AB21" s="26"/>
      <c r="AC21" s="5"/>
      <c r="AD21" s="21"/>
      <c r="AE21" s="5"/>
      <c r="AF21" s="21"/>
      <c r="AG21" s="5"/>
      <c r="AH21" s="62"/>
      <c r="AI21" s="5"/>
      <c r="AJ21" s="26"/>
    </row>
    <row r="22" spans="1:27" ht="15">
      <c r="A22" s="15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82"/>
      <c r="X22">
        <f ca="1" t="shared" si="0"/>
        <v>2</v>
      </c>
      <c r="Y22">
        <f ca="1" t="shared" si="1"/>
        <v>0.48</v>
      </c>
      <c r="Z22" s="123">
        <f ca="1" t="shared" si="2"/>
        <v>3</v>
      </c>
      <c r="AA22" s="113">
        <f t="shared" si="3"/>
        <v>1000</v>
      </c>
    </row>
    <row r="23" spans="1:27" ht="15">
      <c r="A23" s="12"/>
      <c r="B23" s="13"/>
      <c r="C23" s="5"/>
      <c r="D23" s="13"/>
      <c r="E23" s="121"/>
      <c r="F23" s="13"/>
      <c r="G23" s="121"/>
      <c r="H23" s="13"/>
      <c r="I23" s="13"/>
      <c r="J23" s="13"/>
      <c r="K23" s="13"/>
      <c r="L23" s="13"/>
      <c r="M23" s="121"/>
      <c r="N23" s="13"/>
      <c r="O23" s="121"/>
      <c r="P23" s="13"/>
      <c r="Q23" s="13"/>
      <c r="R23" s="13"/>
      <c r="S23" s="41"/>
      <c r="X23">
        <f ca="1" t="shared" si="0"/>
        <v>6</v>
      </c>
      <c r="Y23">
        <f ca="1" t="shared" si="1"/>
        <v>0.166</v>
      </c>
      <c r="Z23" s="123">
        <f ca="1" t="shared" si="2"/>
        <v>1</v>
      </c>
      <c r="AA23" s="113">
        <f t="shared" si="3"/>
        <v>10</v>
      </c>
    </row>
    <row r="24" spans="1:27" ht="15">
      <c r="A24" s="19" t="s">
        <v>47</v>
      </c>
      <c r="B24" s="24"/>
      <c r="C24" s="5"/>
      <c r="D24" s="5"/>
      <c r="E24" s="72"/>
      <c r="F24" s="5"/>
      <c r="G24" s="72"/>
      <c r="H24" s="5"/>
      <c r="I24" s="5"/>
      <c r="J24" s="5"/>
      <c r="K24" s="5"/>
      <c r="L24" s="5"/>
      <c r="M24" s="72"/>
      <c r="N24" s="5"/>
      <c r="O24" s="72"/>
      <c r="P24" s="5"/>
      <c r="Q24" s="5"/>
      <c r="R24" s="5"/>
      <c r="S24" s="43"/>
      <c r="X24">
        <f ca="1" t="shared" si="0"/>
        <v>2</v>
      </c>
      <c r="Y24">
        <f ca="1" t="shared" si="1"/>
        <v>0.18</v>
      </c>
      <c r="Z24" s="123">
        <f ca="1" t="shared" si="2"/>
        <v>9</v>
      </c>
      <c r="AA24" s="113">
        <f t="shared" si="3"/>
        <v>1000</v>
      </c>
    </row>
    <row r="25" spans="1:27" ht="18.75">
      <c r="A25" s="42"/>
      <c r="B25" s="5"/>
      <c r="C25" s="21"/>
      <c r="D25" s="5"/>
      <c r="E25" s="61">
        <f>Y11</f>
        <v>0.6000000000000001</v>
      </c>
      <c r="F25" s="117" t="s">
        <v>12</v>
      </c>
      <c r="G25" s="61">
        <f>AA11</f>
        <v>1000</v>
      </c>
      <c r="H25" s="35" t="s">
        <v>9</v>
      </c>
      <c r="I25" s="34" t="s">
        <v>10</v>
      </c>
      <c r="J25" s="34"/>
      <c r="K25" s="33"/>
      <c r="L25" s="35"/>
      <c r="M25" s="61">
        <f>Y16</f>
        <v>0.438</v>
      </c>
      <c r="N25" s="117" t="s">
        <v>12</v>
      </c>
      <c r="O25" s="61">
        <f>AA16</f>
        <v>10</v>
      </c>
      <c r="P25" s="35" t="s">
        <v>9</v>
      </c>
      <c r="Q25" s="34" t="s">
        <v>10</v>
      </c>
      <c r="R25" s="5"/>
      <c r="S25" s="43"/>
      <c r="X25">
        <f ca="1" t="shared" si="0"/>
        <v>9</v>
      </c>
      <c r="Y25">
        <f ca="1" t="shared" si="1"/>
        <v>0.853</v>
      </c>
      <c r="Z25" s="123">
        <f ca="1" t="shared" si="2"/>
        <v>1</v>
      </c>
      <c r="AA25" s="113">
        <f t="shared" si="3"/>
        <v>10</v>
      </c>
    </row>
    <row r="26" spans="1:27" ht="18.75">
      <c r="A26" s="42"/>
      <c r="B26" s="5"/>
      <c r="C26" s="21"/>
      <c r="D26" s="5"/>
      <c r="E26" s="61">
        <f>Y12</f>
        <v>0.88</v>
      </c>
      <c r="F26" s="117" t="s">
        <v>12</v>
      </c>
      <c r="G26" s="61">
        <f>AA12</f>
        <v>100</v>
      </c>
      <c r="H26" s="35" t="s">
        <v>9</v>
      </c>
      <c r="I26" s="34" t="s">
        <v>10</v>
      </c>
      <c r="J26" s="35"/>
      <c r="K26" s="33"/>
      <c r="L26" s="35"/>
      <c r="M26" s="61">
        <f>Y17</f>
        <v>0.982</v>
      </c>
      <c r="N26" s="117" t="s">
        <v>12</v>
      </c>
      <c r="O26" s="61">
        <f>AA17</f>
        <v>100</v>
      </c>
      <c r="P26" s="35" t="s">
        <v>9</v>
      </c>
      <c r="Q26" s="34" t="s">
        <v>10</v>
      </c>
      <c r="R26" s="5"/>
      <c r="S26" s="43"/>
      <c r="X26">
        <f ca="1" t="shared" si="0"/>
        <v>6</v>
      </c>
      <c r="Y26">
        <f ca="1" t="shared" si="1"/>
        <v>0.331</v>
      </c>
      <c r="Z26" s="123">
        <f ca="1" t="shared" si="2"/>
        <v>6</v>
      </c>
      <c r="AA26" s="113">
        <f t="shared" si="3"/>
        <v>1000</v>
      </c>
    </row>
    <row r="27" spans="1:27" ht="18.75">
      <c r="A27" s="42"/>
      <c r="B27" s="5"/>
      <c r="C27" s="21"/>
      <c r="D27" s="5"/>
      <c r="E27" s="61">
        <f>Y13</f>
        <v>0.37</v>
      </c>
      <c r="F27" s="117" t="s">
        <v>12</v>
      </c>
      <c r="G27" s="61">
        <f>AA13</f>
        <v>100</v>
      </c>
      <c r="H27" s="35" t="s">
        <v>9</v>
      </c>
      <c r="I27" s="34" t="s">
        <v>10</v>
      </c>
      <c r="J27" s="35"/>
      <c r="K27" s="33"/>
      <c r="L27" s="35"/>
      <c r="M27" s="61">
        <f>Y18</f>
        <v>0.686</v>
      </c>
      <c r="N27" s="117" t="s">
        <v>12</v>
      </c>
      <c r="O27" s="61">
        <f>AA18</f>
        <v>10</v>
      </c>
      <c r="P27" s="35" t="s">
        <v>9</v>
      </c>
      <c r="Q27" s="34" t="s">
        <v>10</v>
      </c>
      <c r="R27" s="5"/>
      <c r="S27" s="43"/>
      <c r="X27">
        <f ca="1" t="shared" si="0"/>
        <v>8</v>
      </c>
      <c r="Y27">
        <f ca="1" t="shared" si="1"/>
        <v>0.71</v>
      </c>
      <c r="Z27" s="123">
        <f ca="1" t="shared" si="2"/>
        <v>3</v>
      </c>
      <c r="AA27" s="113">
        <f t="shared" si="3"/>
        <v>1000</v>
      </c>
    </row>
    <row r="28" spans="1:27" ht="18.75">
      <c r="A28" s="42"/>
      <c r="B28" s="5"/>
      <c r="C28" s="21"/>
      <c r="D28" s="5"/>
      <c r="E28" s="61">
        <f>Y14</f>
        <v>0.47900000000000004</v>
      </c>
      <c r="F28" s="117" t="s">
        <v>12</v>
      </c>
      <c r="G28" s="61">
        <f>AA14</f>
        <v>10</v>
      </c>
      <c r="H28" s="35" t="s">
        <v>9</v>
      </c>
      <c r="I28" s="34" t="s">
        <v>10</v>
      </c>
      <c r="J28" s="35"/>
      <c r="K28" s="33"/>
      <c r="L28" s="35"/>
      <c r="M28" s="61">
        <f>Y19</f>
        <v>0.729</v>
      </c>
      <c r="N28" s="117" t="s">
        <v>12</v>
      </c>
      <c r="O28" s="61">
        <f>AA19</f>
        <v>100</v>
      </c>
      <c r="P28" s="35" t="s">
        <v>9</v>
      </c>
      <c r="Q28" s="34" t="s">
        <v>10</v>
      </c>
      <c r="R28" s="5"/>
      <c r="S28" s="43"/>
      <c r="X28">
        <f ca="1" t="shared" si="0"/>
        <v>4</v>
      </c>
      <c r="Y28">
        <f ca="1" t="shared" si="1"/>
        <v>0.1</v>
      </c>
      <c r="Z28" s="123">
        <f ca="1" t="shared" si="2"/>
        <v>9</v>
      </c>
      <c r="AA28" s="113">
        <f t="shared" si="3"/>
        <v>1000</v>
      </c>
    </row>
    <row r="29" spans="1:27" ht="18.75">
      <c r="A29" s="42"/>
      <c r="B29" s="5"/>
      <c r="C29" s="21"/>
      <c r="D29" s="5"/>
      <c r="E29" s="61">
        <f>Y15</f>
        <v>0.31</v>
      </c>
      <c r="F29" s="117" t="s">
        <v>12</v>
      </c>
      <c r="G29" s="61">
        <f>AA15</f>
        <v>100</v>
      </c>
      <c r="H29" s="35" t="s">
        <v>9</v>
      </c>
      <c r="I29" s="34" t="s">
        <v>10</v>
      </c>
      <c r="J29" s="35"/>
      <c r="K29" s="33"/>
      <c r="L29" s="35"/>
      <c r="M29" s="61">
        <f>Y20</f>
        <v>0.67</v>
      </c>
      <c r="N29" s="117" t="s">
        <v>12</v>
      </c>
      <c r="O29" s="61">
        <f>AA20</f>
        <v>10</v>
      </c>
      <c r="P29" s="35" t="s">
        <v>9</v>
      </c>
      <c r="Q29" s="34" t="s">
        <v>10</v>
      </c>
      <c r="R29" s="5"/>
      <c r="S29" s="43"/>
      <c r="X29">
        <f ca="1" t="shared" si="0"/>
        <v>9</v>
      </c>
      <c r="Y29">
        <f ca="1" t="shared" si="1"/>
        <v>0.224</v>
      </c>
      <c r="Z29" s="123">
        <f ca="1" t="shared" si="2"/>
        <v>9</v>
      </c>
      <c r="AA29" s="113">
        <f t="shared" si="3"/>
        <v>1000</v>
      </c>
    </row>
    <row r="30" spans="1:27" ht="15">
      <c r="A30" s="42"/>
      <c r="B30" s="5"/>
      <c r="C30" s="5"/>
      <c r="D30" s="5"/>
      <c r="E30" s="72"/>
      <c r="F30" s="5"/>
      <c r="G30" s="72"/>
      <c r="H30" s="5"/>
      <c r="I30" s="5"/>
      <c r="J30" s="5"/>
      <c r="K30" s="5"/>
      <c r="L30" s="5"/>
      <c r="M30" s="72"/>
      <c r="N30" s="5"/>
      <c r="O30" s="72"/>
      <c r="P30" s="5"/>
      <c r="Q30" s="5"/>
      <c r="R30" s="5"/>
      <c r="S30" s="43"/>
      <c r="X30">
        <f ca="1" t="shared" si="0"/>
        <v>6</v>
      </c>
      <c r="Y30">
        <f ca="1" t="shared" si="1"/>
        <v>0.619</v>
      </c>
      <c r="Z30" s="123">
        <f ca="1" t="shared" si="2"/>
        <v>1</v>
      </c>
      <c r="AA30" s="113">
        <f t="shared" si="3"/>
        <v>10</v>
      </c>
    </row>
    <row r="31" spans="1:27" ht="15">
      <c r="A31" s="19" t="s">
        <v>48</v>
      </c>
      <c r="B31" s="5"/>
      <c r="C31" s="5"/>
      <c r="D31" s="5"/>
      <c r="E31" s="72"/>
      <c r="F31" s="5"/>
      <c r="G31" s="72"/>
      <c r="H31" s="5"/>
      <c r="I31" s="5"/>
      <c r="J31" s="5"/>
      <c r="K31" s="5"/>
      <c r="L31" s="5"/>
      <c r="M31" s="72"/>
      <c r="N31" s="5"/>
      <c r="O31" s="72"/>
      <c r="P31" s="5"/>
      <c r="Q31" s="5"/>
      <c r="R31" s="5"/>
      <c r="S31" s="43"/>
      <c r="X31">
        <f ca="1" t="shared" si="0"/>
        <v>6</v>
      </c>
      <c r="Y31">
        <f ca="1" t="shared" si="1"/>
        <v>0.441</v>
      </c>
      <c r="Z31" s="123">
        <f ca="1" t="shared" si="2"/>
        <v>1</v>
      </c>
      <c r="AA31" s="113">
        <f t="shared" si="3"/>
        <v>10</v>
      </c>
    </row>
    <row r="32" spans="1:27" ht="15">
      <c r="A32" s="19"/>
      <c r="B32" s="24"/>
      <c r="C32" s="5"/>
      <c r="D32" s="5"/>
      <c r="E32" s="72"/>
      <c r="F32" s="5"/>
      <c r="G32" s="72"/>
      <c r="H32" s="5"/>
      <c r="I32" s="5"/>
      <c r="J32" s="5"/>
      <c r="K32" s="5"/>
      <c r="L32" s="5"/>
      <c r="M32" s="72"/>
      <c r="N32" s="5"/>
      <c r="O32" s="72"/>
      <c r="P32" s="5"/>
      <c r="Q32" s="5"/>
      <c r="R32" s="5"/>
      <c r="S32" s="43"/>
      <c r="X32">
        <f ca="1" t="shared" si="0"/>
        <v>9</v>
      </c>
      <c r="Y32">
        <f ca="1" t="shared" si="1"/>
        <v>0.23800000000000002</v>
      </c>
      <c r="Z32" s="123">
        <f ca="1" t="shared" si="2"/>
        <v>3</v>
      </c>
      <c r="AA32" s="113">
        <f t="shared" si="3"/>
        <v>1000</v>
      </c>
    </row>
    <row r="33" spans="1:27" ht="18.75">
      <c r="A33" s="42"/>
      <c r="B33" s="5"/>
      <c r="C33" s="5"/>
      <c r="D33" s="5"/>
      <c r="E33" s="154" t="s">
        <v>145</v>
      </c>
      <c r="F33" s="35"/>
      <c r="G33" s="98"/>
      <c r="H33" s="35"/>
      <c r="I33" s="35"/>
      <c r="J33" s="35"/>
      <c r="K33" s="35"/>
      <c r="L33" s="35"/>
      <c r="M33" s="98"/>
      <c r="N33" s="35"/>
      <c r="O33" s="98"/>
      <c r="P33" s="35"/>
      <c r="Q33" s="35"/>
      <c r="R33" s="5"/>
      <c r="S33" s="43"/>
      <c r="X33">
        <f ca="1" t="shared" si="0"/>
        <v>7</v>
      </c>
      <c r="Y33">
        <f ca="1" t="shared" si="1"/>
        <v>0.7000000000000001</v>
      </c>
      <c r="Z33" s="123">
        <f ca="1" t="shared" si="2"/>
        <v>5</v>
      </c>
      <c r="AA33" s="113">
        <f t="shared" si="3"/>
        <v>100</v>
      </c>
    </row>
    <row r="34" spans="1:27" ht="18" customHeight="1">
      <c r="A34" s="42"/>
      <c r="B34" s="5"/>
      <c r="C34" s="44"/>
      <c r="D34" s="44"/>
      <c r="E34" s="227" t="s">
        <v>41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44"/>
      <c r="S34" s="31"/>
      <c r="X34">
        <f ca="1" t="shared" si="0"/>
        <v>4</v>
      </c>
      <c r="Y34">
        <f ca="1" t="shared" si="1"/>
        <v>0.2</v>
      </c>
      <c r="Z34" s="123">
        <f ca="1" t="shared" si="2"/>
        <v>8</v>
      </c>
      <c r="AA34" s="113">
        <f t="shared" si="3"/>
        <v>100</v>
      </c>
    </row>
    <row r="35" spans="1:27" ht="15">
      <c r="A35" s="42"/>
      <c r="B35" s="44"/>
      <c r="C35" s="44"/>
      <c r="D35" s="44"/>
      <c r="E35" s="115"/>
      <c r="F35" s="44"/>
      <c r="G35" s="115"/>
      <c r="H35" s="44"/>
      <c r="I35" s="44"/>
      <c r="J35" s="44"/>
      <c r="K35" s="44"/>
      <c r="L35" s="44"/>
      <c r="M35" s="115"/>
      <c r="N35" s="44"/>
      <c r="O35" s="115"/>
      <c r="P35" s="44"/>
      <c r="Q35" s="44"/>
      <c r="R35" s="44"/>
      <c r="S35" s="31"/>
      <c r="X35">
        <f ca="1" t="shared" si="0"/>
        <v>9</v>
      </c>
      <c r="Y35">
        <f ca="1" t="shared" si="1"/>
        <v>0.139</v>
      </c>
      <c r="Z35" s="123">
        <f ca="1" t="shared" si="2"/>
        <v>6</v>
      </c>
      <c r="AA35" s="113">
        <f t="shared" si="3"/>
        <v>1000</v>
      </c>
    </row>
    <row r="36" spans="1:27" ht="15">
      <c r="A36" s="42"/>
      <c r="B36" s="5"/>
      <c r="C36" s="5"/>
      <c r="D36" s="5"/>
      <c r="E36" s="72"/>
      <c r="F36" s="5"/>
      <c r="G36" s="72"/>
      <c r="H36" s="5"/>
      <c r="I36" s="5"/>
      <c r="J36" s="5"/>
      <c r="K36" s="5"/>
      <c r="L36" s="5"/>
      <c r="M36" s="72"/>
      <c r="N36" s="5"/>
      <c r="O36" s="72"/>
      <c r="P36" s="5"/>
      <c r="Q36" s="5"/>
      <c r="R36" s="5"/>
      <c r="S36" s="9"/>
      <c r="X36">
        <f ca="1" t="shared" si="0"/>
        <v>5</v>
      </c>
      <c r="Y36">
        <f ca="1" t="shared" si="1"/>
        <v>0.37</v>
      </c>
      <c r="Z36" s="123">
        <f ca="1" t="shared" si="2"/>
        <v>7</v>
      </c>
      <c r="AA36" s="113">
        <f t="shared" si="3"/>
        <v>10</v>
      </c>
    </row>
    <row r="37" spans="1:27" ht="15">
      <c r="A37" s="16"/>
      <c r="B37" s="17"/>
      <c r="C37" s="17"/>
      <c r="D37" s="17"/>
      <c r="E37" s="74"/>
      <c r="F37" s="17"/>
      <c r="G37" s="74"/>
      <c r="H37" s="17"/>
      <c r="I37" s="17"/>
      <c r="J37" s="17"/>
      <c r="K37" s="17"/>
      <c r="L37" s="17"/>
      <c r="M37" s="74"/>
      <c r="N37" s="17"/>
      <c r="O37" s="74"/>
      <c r="P37" s="17"/>
      <c r="Q37" s="17"/>
      <c r="R37" s="17"/>
      <c r="S37" s="18"/>
      <c r="X37">
        <f ca="1" t="shared" si="0"/>
        <v>2</v>
      </c>
      <c r="Y37">
        <f ca="1" t="shared" si="1"/>
        <v>0.56</v>
      </c>
      <c r="Z37" s="123">
        <f ca="1" t="shared" si="2"/>
        <v>5</v>
      </c>
      <c r="AA37" s="113">
        <f t="shared" si="3"/>
        <v>100</v>
      </c>
    </row>
    <row r="38" spans="1:27" ht="15">
      <c r="A38" s="1"/>
      <c r="B38" s="40"/>
      <c r="C38" s="40"/>
      <c r="D38" s="40"/>
      <c r="E38" s="77"/>
      <c r="F38" s="40"/>
      <c r="G38" s="77"/>
      <c r="H38" s="40"/>
      <c r="I38" s="40"/>
      <c r="J38" s="40"/>
      <c r="K38" s="40"/>
      <c r="L38" s="40"/>
      <c r="M38" s="77"/>
      <c r="N38" s="40"/>
      <c r="O38" s="77"/>
      <c r="P38" s="40"/>
      <c r="Q38" s="40"/>
      <c r="R38" s="40"/>
      <c r="S38" s="41"/>
      <c r="X38">
        <f ca="1" t="shared" si="0"/>
        <v>3</v>
      </c>
      <c r="Y38">
        <f ca="1" t="shared" si="1"/>
        <v>0.932</v>
      </c>
      <c r="Z38" s="123">
        <f ca="1" t="shared" si="2"/>
        <v>7</v>
      </c>
      <c r="AA38" s="113">
        <f t="shared" si="3"/>
        <v>10</v>
      </c>
    </row>
    <row r="39" spans="1:27" ht="15">
      <c r="A39" s="19" t="s">
        <v>51</v>
      </c>
      <c r="B39" s="24"/>
      <c r="C39" s="5"/>
      <c r="D39" s="5"/>
      <c r="E39" s="72"/>
      <c r="F39" s="5"/>
      <c r="G39" s="72"/>
      <c r="H39" s="5"/>
      <c r="I39" s="5"/>
      <c r="J39" s="5"/>
      <c r="K39" s="5"/>
      <c r="L39" s="5"/>
      <c r="M39" s="72"/>
      <c r="N39" s="5"/>
      <c r="O39" s="72"/>
      <c r="P39" s="5"/>
      <c r="Q39" s="5"/>
      <c r="R39" s="5"/>
      <c r="S39" s="43"/>
      <c r="X39">
        <f ca="1" t="shared" si="0"/>
        <v>1</v>
      </c>
      <c r="Y39">
        <f ca="1" t="shared" si="1"/>
        <v>0.7000000000000001</v>
      </c>
      <c r="Z39" s="123">
        <f ca="1" t="shared" si="2"/>
        <v>7</v>
      </c>
      <c r="AA39" s="113">
        <f t="shared" si="3"/>
        <v>10</v>
      </c>
    </row>
    <row r="40" spans="1:27" ht="15" customHeight="1">
      <c r="A40" s="42"/>
      <c r="B40" s="5"/>
      <c r="C40" s="5"/>
      <c r="D40" s="5"/>
      <c r="E40" s="72"/>
      <c r="F40" s="5"/>
      <c r="G40" s="72"/>
      <c r="H40" s="5"/>
      <c r="I40" s="5"/>
      <c r="J40" s="5"/>
      <c r="K40" s="5"/>
      <c r="L40" s="5"/>
      <c r="M40" s="72"/>
      <c r="N40" s="5"/>
      <c r="O40" s="72"/>
      <c r="P40" s="5"/>
      <c r="Q40" s="5"/>
      <c r="R40" s="5"/>
      <c r="S40" s="43"/>
      <c r="X40">
        <f ca="1" t="shared" si="0"/>
        <v>7</v>
      </c>
      <c r="Y40">
        <f ca="1" t="shared" si="1"/>
        <v>0.8</v>
      </c>
      <c r="Z40" s="123">
        <f ca="1" t="shared" si="2"/>
        <v>9</v>
      </c>
      <c r="AA40" s="113">
        <f t="shared" si="3"/>
        <v>1000</v>
      </c>
    </row>
    <row r="41" spans="1:27" ht="15">
      <c r="A41" s="42"/>
      <c r="B41" s="5"/>
      <c r="C41" s="5"/>
      <c r="D41" s="5"/>
      <c r="E41" s="72"/>
      <c r="F41" s="5"/>
      <c r="G41" s="72"/>
      <c r="H41" s="5"/>
      <c r="I41" s="5"/>
      <c r="J41" s="5"/>
      <c r="K41" s="5"/>
      <c r="L41" s="5"/>
      <c r="M41" s="72"/>
      <c r="N41" s="5"/>
      <c r="O41" s="72"/>
      <c r="P41" s="5"/>
      <c r="Q41" s="5"/>
      <c r="R41" s="5"/>
      <c r="S41" s="43"/>
      <c r="X41">
        <f ca="1" t="shared" si="0"/>
        <v>6</v>
      </c>
      <c r="Y41">
        <f ca="1" t="shared" si="1"/>
        <v>0.727</v>
      </c>
      <c r="Z41" s="123">
        <f ca="1" t="shared" si="2"/>
        <v>2</v>
      </c>
      <c r="AA41" s="113">
        <f t="shared" si="3"/>
        <v>100</v>
      </c>
    </row>
    <row r="42" spans="1:27" ht="15">
      <c r="A42" s="42"/>
      <c r="B42" s="5"/>
      <c r="C42" s="5"/>
      <c r="D42" s="5"/>
      <c r="E42" s="72"/>
      <c r="F42" s="5"/>
      <c r="G42" s="72"/>
      <c r="H42" s="5"/>
      <c r="I42" s="5"/>
      <c r="J42" s="5"/>
      <c r="K42" s="5"/>
      <c r="L42" s="5"/>
      <c r="M42" s="72"/>
      <c r="N42" s="5"/>
      <c r="O42" s="72"/>
      <c r="P42" s="5"/>
      <c r="Q42" s="5"/>
      <c r="R42" s="5"/>
      <c r="S42" s="43"/>
      <c r="X42">
        <f ca="1" t="shared" si="0"/>
        <v>4</v>
      </c>
      <c r="Y42">
        <f ca="1" t="shared" si="1"/>
        <v>0.4</v>
      </c>
      <c r="Z42" s="123">
        <f ca="1" t="shared" si="2"/>
        <v>8</v>
      </c>
      <c r="AA42" s="113">
        <f t="shared" si="3"/>
        <v>100</v>
      </c>
    </row>
    <row r="43" spans="1:27" ht="15">
      <c r="A43" s="42"/>
      <c r="B43" s="5"/>
      <c r="C43" s="5"/>
      <c r="D43" s="5"/>
      <c r="E43" s="72"/>
      <c r="F43" s="5"/>
      <c r="G43" s="72"/>
      <c r="H43" s="5"/>
      <c r="I43" s="5"/>
      <c r="J43" s="5"/>
      <c r="K43" s="5"/>
      <c r="L43" s="5"/>
      <c r="M43" s="72"/>
      <c r="N43" s="5"/>
      <c r="O43" s="72"/>
      <c r="P43" s="5"/>
      <c r="Q43" s="5"/>
      <c r="R43" s="5"/>
      <c r="S43" s="43"/>
      <c r="X43">
        <f ca="1" t="shared" si="0"/>
        <v>3</v>
      </c>
      <c r="Y43">
        <f ca="1" t="shared" si="1"/>
        <v>0.482</v>
      </c>
      <c r="Z43" s="123">
        <f ca="1" t="shared" si="2"/>
        <v>9</v>
      </c>
      <c r="AA43" s="113">
        <f t="shared" si="3"/>
        <v>1000</v>
      </c>
    </row>
    <row r="44" spans="1:19" ht="15">
      <c r="A44" s="42"/>
      <c r="B44" s="5"/>
      <c r="C44" s="5"/>
      <c r="D44" s="5"/>
      <c r="E44" s="72"/>
      <c r="F44" s="5"/>
      <c r="G44" s="72"/>
      <c r="H44" s="5"/>
      <c r="I44" s="5"/>
      <c r="J44" s="5"/>
      <c r="K44" s="5"/>
      <c r="L44" s="5"/>
      <c r="M44" s="72"/>
      <c r="N44" s="5"/>
      <c r="O44" s="72"/>
      <c r="P44" s="5"/>
      <c r="Q44" s="5"/>
      <c r="R44" s="5"/>
      <c r="S44" s="43"/>
    </row>
    <row r="45" spans="1:19" ht="15">
      <c r="A45" s="42"/>
      <c r="B45" s="5"/>
      <c r="C45" s="5"/>
      <c r="D45" s="5"/>
      <c r="E45" s="72"/>
      <c r="F45" s="5"/>
      <c r="G45" s="72"/>
      <c r="H45" s="5"/>
      <c r="I45" s="5"/>
      <c r="J45" s="5"/>
      <c r="K45" s="5"/>
      <c r="L45" s="5"/>
      <c r="M45" s="72"/>
      <c r="N45" s="5"/>
      <c r="O45" s="72"/>
      <c r="P45" s="5"/>
      <c r="Q45" s="5"/>
      <c r="R45" s="5"/>
      <c r="S45" s="43"/>
    </row>
    <row r="46" spans="1:19" ht="15">
      <c r="A46" s="42"/>
      <c r="B46" s="5"/>
      <c r="C46" s="5"/>
      <c r="D46" s="5"/>
      <c r="E46" s="72"/>
      <c r="F46" s="5"/>
      <c r="G46" s="72"/>
      <c r="H46" s="5"/>
      <c r="I46" s="5"/>
      <c r="J46" s="5"/>
      <c r="K46" s="5"/>
      <c r="L46" s="5"/>
      <c r="M46" s="72"/>
      <c r="N46" s="5"/>
      <c r="O46" s="72"/>
      <c r="P46" s="5"/>
      <c r="Q46" s="5"/>
      <c r="R46" s="5"/>
      <c r="S46" s="43"/>
    </row>
    <row r="47" spans="1:19" ht="15">
      <c r="A47" s="7"/>
      <c r="B47" s="8"/>
      <c r="C47" s="8"/>
      <c r="D47" s="8"/>
      <c r="E47" s="73"/>
      <c r="F47" s="8"/>
      <c r="G47" s="73"/>
      <c r="H47" s="8"/>
      <c r="I47" s="8"/>
      <c r="J47" s="8"/>
      <c r="K47" s="8"/>
      <c r="L47" s="8"/>
      <c r="M47" s="73"/>
      <c r="N47" s="8"/>
      <c r="O47" s="73"/>
      <c r="P47" s="8"/>
      <c r="Q47" s="8"/>
      <c r="R47" s="8"/>
      <c r="S47" s="9"/>
    </row>
    <row r="48" spans="1:19" ht="15">
      <c r="A48" s="4"/>
      <c r="B48" s="5"/>
      <c r="C48" s="5"/>
      <c r="D48" s="5"/>
      <c r="E48" s="72"/>
      <c r="F48" s="5"/>
      <c r="G48" s="72"/>
      <c r="H48" s="5"/>
      <c r="I48" s="5"/>
      <c r="J48" s="5"/>
      <c r="K48" s="5"/>
      <c r="L48" s="5"/>
      <c r="M48" s="72"/>
      <c r="N48" s="5"/>
      <c r="O48" s="72"/>
      <c r="P48" s="5"/>
      <c r="Q48" s="5"/>
      <c r="R48" s="5"/>
      <c r="S48" s="6"/>
    </row>
    <row r="49" spans="1:19" ht="15">
      <c r="A49" s="4"/>
      <c r="B49" s="5"/>
      <c r="C49" s="5"/>
      <c r="D49" s="5"/>
      <c r="E49" s="72"/>
      <c r="F49" s="5"/>
      <c r="G49" s="72"/>
      <c r="H49" s="5"/>
      <c r="I49" s="5"/>
      <c r="J49" s="5"/>
      <c r="K49" s="5"/>
      <c r="L49" s="5"/>
      <c r="M49" s="72"/>
      <c r="N49" s="5"/>
      <c r="O49" s="72"/>
      <c r="P49" s="5"/>
      <c r="Q49" s="5"/>
      <c r="R49" s="5"/>
      <c r="S49" s="6"/>
    </row>
    <row r="50" spans="1:19" ht="15">
      <c r="A50" s="7"/>
      <c r="B50" s="8"/>
      <c r="C50" s="8"/>
      <c r="D50" s="8"/>
      <c r="E50" s="73"/>
      <c r="F50" s="8"/>
      <c r="G50" s="73"/>
      <c r="H50" s="8"/>
      <c r="I50" s="8"/>
      <c r="J50" s="8"/>
      <c r="K50" s="8"/>
      <c r="L50" s="8"/>
      <c r="M50" s="73"/>
      <c r="N50" s="8"/>
      <c r="O50" s="73"/>
      <c r="P50" s="8"/>
      <c r="Q50" s="8"/>
      <c r="R50" s="8"/>
      <c r="S50" s="9"/>
    </row>
  </sheetData>
  <sheetProtection/>
  <mergeCells count="13">
    <mergeCell ref="E34:Q34"/>
    <mergeCell ref="A6:R6"/>
    <mergeCell ref="B22:R22"/>
    <mergeCell ref="B16:S18"/>
    <mergeCell ref="S5:S6"/>
    <mergeCell ref="S21:S22"/>
    <mergeCell ref="A21:R21"/>
    <mergeCell ref="A1:A4"/>
    <mergeCell ref="B1:R2"/>
    <mergeCell ref="S1:S4"/>
    <mergeCell ref="C4:R4"/>
    <mergeCell ref="A5:R5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AD50"/>
  <sheetViews>
    <sheetView zoomScalePageLayoutView="0" workbookViewId="0" topLeftCell="A1">
      <selection activeCell="AF17" sqref="AF17"/>
    </sheetView>
  </sheetViews>
  <sheetFormatPr defaultColWidth="11.421875" defaultRowHeight="15"/>
  <cols>
    <col min="1" max="1" width="8.421875" style="0" customWidth="1"/>
    <col min="2" max="2" width="4.57421875" style="0" customWidth="1"/>
    <col min="3" max="3" width="4.00390625" style="0" customWidth="1"/>
    <col min="4" max="4" width="1.7109375" style="0" customWidth="1"/>
    <col min="5" max="5" width="4.57421875" style="78" customWidth="1"/>
    <col min="6" max="6" width="3.7109375" style="0" customWidth="1"/>
    <col min="7" max="7" width="1.7109375" style="0" customWidth="1"/>
    <col min="8" max="8" width="4.140625" style="0" customWidth="1"/>
    <col min="9" max="9" width="2.57421875" style="0" customWidth="1"/>
    <col min="10" max="10" width="4.421875" style="0" customWidth="1"/>
    <col min="11" max="11" width="3.7109375" style="0" customWidth="1"/>
    <col min="12" max="12" width="0.85546875" style="0" customWidth="1"/>
    <col min="13" max="13" width="1.1484375" style="0" customWidth="1"/>
    <col min="14" max="14" width="4.140625" style="0" customWidth="1"/>
    <col min="15" max="15" width="3.8515625" style="0" customWidth="1"/>
    <col min="16" max="16" width="1.7109375" style="0" customWidth="1"/>
    <col min="17" max="17" width="3.7109375" style="78" customWidth="1"/>
    <col min="18" max="18" width="3.8515625" style="78" customWidth="1"/>
    <col min="19" max="19" width="1.421875" style="0" customWidth="1"/>
    <col min="20" max="20" width="1.8515625" style="0" customWidth="1"/>
    <col min="21" max="21" width="2.140625" style="0" customWidth="1"/>
    <col min="22" max="22" width="3.421875" style="0" customWidth="1"/>
    <col min="23" max="23" width="3.8515625" style="0" customWidth="1"/>
    <col min="24" max="24" width="10.8515625" style="0" customWidth="1"/>
    <col min="25" max="25" width="26.00390625" style="0" hidden="1" customWidth="1"/>
    <col min="26" max="26" width="7.28125" style="0" hidden="1" customWidth="1"/>
    <col min="27" max="27" width="6.421875" style="0" hidden="1" customWidth="1"/>
    <col min="28" max="30" width="11.421875" style="0" hidden="1" customWidth="1"/>
  </cols>
  <sheetData>
    <row r="1" spans="1:30" ht="15.75" customHeight="1">
      <c r="A1" s="178"/>
      <c r="B1" s="161" t="s">
        <v>46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30"/>
      <c r="X1" s="185" t="s">
        <v>146</v>
      </c>
      <c r="Y1" s="22" t="s">
        <v>4</v>
      </c>
      <c r="Z1" s="23" t="s">
        <v>3</v>
      </c>
      <c r="AA1" s="23" t="s">
        <v>5</v>
      </c>
      <c r="AC1">
        <f ca="1">_XLL.ALEA.ENTRE.BORNES($Z$4,$AA$4)</f>
        <v>5</v>
      </c>
      <c r="AD1">
        <f ca="1">CHOOSE(AC1,_XLL.ALEA.ENTRE.BORNES($Z$2,$AA$2),_XLL.ALEA.ENTRE.BORNES($Z$3,$AA$3),_XLL.ALEA.ENTRE.BORNES($Z$2,$AA$2),_XLL.ALEA.ENTRE.BORNES($Z$3,$AA$3),_XLL.ALEA.ENTRE.BORNES($Z$2,$AA$2),_XLL.ALEA.ENTRE.BORNES($Z$3,$AA$3))</f>
        <v>59</v>
      </c>
    </row>
    <row r="2" spans="1:30" ht="15" customHeight="1">
      <c r="A2" s="179"/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3"/>
      <c r="X2" s="186"/>
      <c r="Y2" t="s">
        <v>6</v>
      </c>
      <c r="Z2">
        <v>1</v>
      </c>
      <c r="AA2">
        <v>60</v>
      </c>
      <c r="AC2">
        <f aca="true" ca="1" t="shared" si="0" ref="AC2:AC47">_XLL.ALEA.ENTRE.BORNES($Z$4,$AA$4)</f>
        <v>2</v>
      </c>
      <c r="AD2">
        <f aca="true" ca="1" t="shared" si="1" ref="AD2:AD47">CHOOSE(AC2,_XLL.ALEA.ENTRE.BORNES($Z$2,$AA$2),_XLL.ALEA.ENTRE.BORNES($Z$3,$AA$3),_XLL.ALEA.ENTRE.BORNES($Z$2,$AA$2),_XLL.ALEA.ENTRE.BORNES($Z$3,$AA$3),_XLL.ALEA.ENTRE.BORNES($Z$2,$AA$2),_XLL.ALEA.ENTRE.BORNES($Z$3,$AA$3))</f>
        <v>99</v>
      </c>
    </row>
    <row r="3" spans="1:30" ht="15" customHeight="1">
      <c r="A3" s="179"/>
      <c r="B3" s="5"/>
      <c r="C3" s="32"/>
      <c r="D3" s="32"/>
      <c r="E3" s="71"/>
      <c r="F3" s="32"/>
      <c r="G3" s="32"/>
      <c r="H3" s="32"/>
      <c r="I3" s="32"/>
      <c r="J3" s="32"/>
      <c r="K3" s="167" t="s">
        <v>18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87"/>
      <c r="Y3" t="s">
        <v>7</v>
      </c>
      <c r="Z3" s="21">
        <v>60</v>
      </c>
      <c r="AA3" s="21">
        <v>120</v>
      </c>
      <c r="AC3">
        <f ca="1" t="shared" si="0"/>
        <v>5</v>
      </c>
      <c r="AD3">
        <f ca="1" t="shared" si="1"/>
        <v>24</v>
      </c>
    </row>
    <row r="4" spans="1:30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2"/>
      <c r="X4" s="188"/>
      <c r="Z4">
        <v>1</v>
      </c>
      <c r="AA4">
        <v>6</v>
      </c>
      <c r="AC4">
        <f ca="1" t="shared" si="0"/>
        <v>3</v>
      </c>
      <c r="AD4">
        <f ca="1" t="shared" si="1"/>
        <v>17</v>
      </c>
    </row>
    <row r="5" spans="1:30" ht="20.25" customHeight="1">
      <c r="A5" s="189" t="s">
        <v>147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1"/>
      <c r="X5" s="181" t="s">
        <v>2</v>
      </c>
      <c r="Z5">
        <v>1</v>
      </c>
      <c r="AA5">
        <v>2</v>
      </c>
      <c r="AC5">
        <f ca="1" t="shared" si="0"/>
        <v>6</v>
      </c>
      <c r="AD5">
        <f ca="1" t="shared" si="1"/>
        <v>73</v>
      </c>
    </row>
    <row r="6" spans="1:30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4"/>
      <c r="X6" s="182"/>
      <c r="Z6">
        <v>1</v>
      </c>
      <c r="AA6">
        <v>59</v>
      </c>
      <c r="AC6">
        <f ca="1" t="shared" si="0"/>
        <v>3</v>
      </c>
      <c r="AD6">
        <f ca="1" t="shared" si="1"/>
        <v>31</v>
      </c>
    </row>
    <row r="7" spans="1:30" ht="15">
      <c r="A7" s="42"/>
      <c r="B7" s="5"/>
      <c r="C7" s="5"/>
      <c r="D7" s="5"/>
      <c r="E7" s="72"/>
      <c r="F7" s="5"/>
      <c r="G7" s="113"/>
      <c r="H7" s="5"/>
      <c r="I7" s="5"/>
      <c r="J7" s="5"/>
      <c r="K7" s="5"/>
      <c r="L7" s="113"/>
      <c r="M7" s="113"/>
      <c r="N7" s="113"/>
      <c r="O7" s="5"/>
      <c r="P7" s="5"/>
      <c r="Q7" s="72"/>
      <c r="R7" s="72"/>
      <c r="S7" s="5"/>
      <c r="T7" s="5"/>
      <c r="U7" s="5"/>
      <c r="V7" s="5"/>
      <c r="W7" s="5"/>
      <c r="X7" s="41"/>
      <c r="AC7">
        <f ca="1" t="shared" si="0"/>
        <v>6</v>
      </c>
      <c r="AD7">
        <f ca="1" t="shared" si="1"/>
        <v>84</v>
      </c>
    </row>
    <row r="8" spans="1:30" ht="15">
      <c r="A8" s="19" t="s">
        <v>47</v>
      </c>
      <c r="B8" s="24"/>
      <c r="C8" s="5"/>
      <c r="D8" s="5"/>
      <c r="E8" s="72"/>
      <c r="F8" s="5"/>
      <c r="G8" s="113"/>
      <c r="H8" s="5"/>
      <c r="I8" s="5"/>
      <c r="J8" s="5"/>
      <c r="K8" s="5"/>
      <c r="L8" s="113"/>
      <c r="M8" s="113"/>
      <c r="N8" s="113"/>
      <c r="O8" s="5"/>
      <c r="P8" s="5"/>
      <c r="Q8" s="72"/>
      <c r="R8" s="72"/>
      <c r="S8" s="5"/>
      <c r="T8" s="5"/>
      <c r="U8" s="5"/>
      <c r="V8" s="5"/>
      <c r="W8" s="5"/>
      <c r="X8" s="43"/>
      <c r="AC8">
        <f ca="1" t="shared" si="0"/>
        <v>2</v>
      </c>
      <c r="AD8">
        <f ca="1" t="shared" si="1"/>
        <v>95</v>
      </c>
    </row>
    <row r="9" spans="1:30" ht="15.75">
      <c r="A9" s="42"/>
      <c r="B9" s="125">
        <f>$AD1</f>
        <v>59</v>
      </c>
      <c r="C9" s="126" t="s">
        <v>21</v>
      </c>
      <c r="D9" s="124" t="s">
        <v>8</v>
      </c>
      <c r="E9" s="124">
        <f>AD21</f>
        <v>23</v>
      </c>
      <c r="F9" s="126" t="s">
        <v>21</v>
      </c>
      <c r="G9" s="36" t="s">
        <v>9</v>
      </c>
      <c r="H9" s="118" t="s">
        <v>22</v>
      </c>
      <c r="I9" s="118" t="s">
        <v>23</v>
      </c>
      <c r="J9" s="118" t="s">
        <v>22</v>
      </c>
      <c r="K9" s="124" t="s">
        <v>21</v>
      </c>
      <c r="L9" s="127"/>
      <c r="M9" s="128"/>
      <c r="N9" s="125">
        <f>$AD6</f>
        <v>31</v>
      </c>
      <c r="O9" s="126" t="s">
        <v>21</v>
      </c>
      <c r="P9" s="124" t="s">
        <v>8</v>
      </c>
      <c r="Q9" s="118" t="s">
        <v>14</v>
      </c>
      <c r="R9" s="126" t="s">
        <v>21</v>
      </c>
      <c r="S9" s="36" t="s">
        <v>9</v>
      </c>
      <c r="T9" s="118">
        <f>ROUNDUP(N9/60,0)</f>
        <v>1</v>
      </c>
      <c r="U9" s="118" t="s">
        <v>23</v>
      </c>
      <c r="V9" s="120">
        <f ca="1">_XLL.ALEA.ENTRE.BORNES($Z$6,$AA$6)</f>
        <v>30</v>
      </c>
      <c r="W9" s="120" t="s">
        <v>21</v>
      </c>
      <c r="X9" s="43"/>
      <c r="AC9">
        <f ca="1" t="shared" si="0"/>
        <v>3</v>
      </c>
      <c r="AD9">
        <f ca="1" t="shared" si="1"/>
        <v>37</v>
      </c>
    </row>
    <row r="10" spans="1:30" ht="15.75">
      <c r="A10" s="42"/>
      <c r="B10" s="125">
        <f>$AD2</f>
        <v>99</v>
      </c>
      <c r="C10" s="126" t="s">
        <v>21</v>
      </c>
      <c r="D10" s="124" t="s">
        <v>8</v>
      </c>
      <c r="E10" s="124">
        <f>AD22</f>
        <v>17</v>
      </c>
      <c r="F10" s="126" t="s">
        <v>21</v>
      </c>
      <c r="G10" s="36" t="s">
        <v>9</v>
      </c>
      <c r="H10" s="118" t="s">
        <v>22</v>
      </c>
      <c r="I10" s="118" t="s">
        <v>23</v>
      </c>
      <c r="J10" s="118" t="s">
        <v>22</v>
      </c>
      <c r="K10" s="124" t="s">
        <v>21</v>
      </c>
      <c r="L10" s="127"/>
      <c r="M10" s="127"/>
      <c r="N10" s="125">
        <f>$AD7</f>
        <v>84</v>
      </c>
      <c r="O10" s="126" t="s">
        <v>21</v>
      </c>
      <c r="P10" s="124" t="s">
        <v>8</v>
      </c>
      <c r="Q10" s="118" t="s">
        <v>14</v>
      </c>
      <c r="R10" s="126" t="s">
        <v>21</v>
      </c>
      <c r="S10" s="36" t="s">
        <v>9</v>
      </c>
      <c r="T10" s="118">
        <f>ROUNDUP(N10/60,0)</f>
        <v>2</v>
      </c>
      <c r="U10" s="118" t="s">
        <v>23</v>
      </c>
      <c r="V10" s="120">
        <f ca="1">_XLL.ALEA.ENTRE.BORNES($Z$6,$AA$6)</f>
        <v>6</v>
      </c>
      <c r="W10" s="120" t="s">
        <v>21</v>
      </c>
      <c r="X10" s="43"/>
      <c r="AC10">
        <f ca="1" t="shared" si="0"/>
        <v>6</v>
      </c>
      <c r="AD10">
        <f ca="1" t="shared" si="1"/>
        <v>97</v>
      </c>
    </row>
    <row r="11" spans="1:30" ht="15.75">
      <c r="A11" s="42"/>
      <c r="B11" s="125">
        <f>$AD3</f>
        <v>24</v>
      </c>
      <c r="C11" s="126" t="s">
        <v>21</v>
      </c>
      <c r="D11" s="124" t="s">
        <v>8</v>
      </c>
      <c r="E11" s="124">
        <f>AD23</f>
        <v>101</v>
      </c>
      <c r="F11" s="126" t="s">
        <v>21</v>
      </c>
      <c r="G11" s="36" t="s">
        <v>9</v>
      </c>
      <c r="H11" s="118" t="s">
        <v>22</v>
      </c>
      <c r="I11" s="118" t="s">
        <v>23</v>
      </c>
      <c r="J11" s="118" t="s">
        <v>22</v>
      </c>
      <c r="K11" s="124" t="s">
        <v>21</v>
      </c>
      <c r="L11" s="127"/>
      <c r="M11" s="127"/>
      <c r="N11" s="125">
        <f>$AD8</f>
        <v>95</v>
      </c>
      <c r="O11" s="126" t="s">
        <v>21</v>
      </c>
      <c r="P11" s="124" t="s">
        <v>8</v>
      </c>
      <c r="Q11" s="118" t="s">
        <v>14</v>
      </c>
      <c r="R11" s="126" t="s">
        <v>21</v>
      </c>
      <c r="S11" s="36" t="s">
        <v>9</v>
      </c>
      <c r="T11" s="118">
        <f>ROUNDUP(N11/60,0)</f>
        <v>2</v>
      </c>
      <c r="U11" s="118" t="s">
        <v>23</v>
      </c>
      <c r="V11" s="120">
        <f ca="1">_XLL.ALEA.ENTRE.BORNES($Z$6,$AA$6)</f>
        <v>21</v>
      </c>
      <c r="W11" s="120" t="s">
        <v>21</v>
      </c>
      <c r="X11" s="43"/>
      <c r="AC11">
        <f ca="1" t="shared" si="0"/>
        <v>4</v>
      </c>
      <c r="AD11">
        <f ca="1" t="shared" si="1"/>
        <v>62</v>
      </c>
    </row>
    <row r="12" spans="1:30" ht="15.75">
      <c r="A12" s="42"/>
      <c r="B12" s="125">
        <f>$AD4</f>
        <v>17</v>
      </c>
      <c r="C12" s="126" t="s">
        <v>21</v>
      </c>
      <c r="D12" s="124" t="s">
        <v>8</v>
      </c>
      <c r="E12" s="124">
        <f>AD24</f>
        <v>39</v>
      </c>
      <c r="F12" s="126" t="s">
        <v>21</v>
      </c>
      <c r="G12" s="36" t="s">
        <v>9</v>
      </c>
      <c r="H12" s="118" t="s">
        <v>22</v>
      </c>
      <c r="I12" s="118" t="s">
        <v>23</v>
      </c>
      <c r="J12" s="118" t="s">
        <v>22</v>
      </c>
      <c r="K12" s="124" t="s">
        <v>21</v>
      </c>
      <c r="L12" s="127"/>
      <c r="M12" s="127"/>
      <c r="N12" s="125">
        <f>$AD9</f>
        <v>37</v>
      </c>
      <c r="O12" s="126" t="s">
        <v>21</v>
      </c>
      <c r="P12" s="124" t="s">
        <v>8</v>
      </c>
      <c r="Q12" s="118" t="s">
        <v>14</v>
      </c>
      <c r="R12" s="126" t="s">
        <v>21</v>
      </c>
      <c r="S12" s="36" t="s">
        <v>9</v>
      </c>
      <c r="T12" s="118">
        <f>ROUNDUP(N12/60,0)</f>
        <v>1</v>
      </c>
      <c r="U12" s="118" t="s">
        <v>23</v>
      </c>
      <c r="V12" s="120">
        <f ca="1">_XLL.ALEA.ENTRE.BORNES($Z$6,$AA$6)</f>
        <v>1</v>
      </c>
      <c r="W12" s="120" t="s">
        <v>21</v>
      </c>
      <c r="X12" s="43"/>
      <c r="AC12">
        <f ca="1" t="shared" si="0"/>
        <v>3</v>
      </c>
      <c r="AD12">
        <f ca="1" t="shared" si="1"/>
        <v>22</v>
      </c>
    </row>
    <row r="13" spans="1:30" ht="15.75">
      <c r="A13" s="42"/>
      <c r="B13" s="125">
        <f>$AD5</f>
        <v>73</v>
      </c>
      <c r="C13" s="126" t="s">
        <v>21</v>
      </c>
      <c r="D13" s="124" t="s">
        <v>8</v>
      </c>
      <c r="E13" s="124">
        <f>AD25</f>
        <v>109</v>
      </c>
      <c r="F13" s="126" t="s">
        <v>21</v>
      </c>
      <c r="G13" s="36" t="s">
        <v>9</v>
      </c>
      <c r="H13" s="118" t="s">
        <v>22</v>
      </c>
      <c r="I13" s="118" t="s">
        <v>23</v>
      </c>
      <c r="J13" s="118" t="s">
        <v>22</v>
      </c>
      <c r="K13" s="124" t="s">
        <v>21</v>
      </c>
      <c r="L13" s="127"/>
      <c r="M13" s="127"/>
      <c r="N13" s="125">
        <f>$AD10</f>
        <v>97</v>
      </c>
      <c r="O13" s="126" t="s">
        <v>21</v>
      </c>
      <c r="P13" s="124" t="s">
        <v>8</v>
      </c>
      <c r="Q13" s="118" t="s">
        <v>14</v>
      </c>
      <c r="R13" s="126" t="s">
        <v>21</v>
      </c>
      <c r="S13" s="36" t="s">
        <v>9</v>
      </c>
      <c r="T13" s="118">
        <f>ROUNDUP(N13/60,0)</f>
        <v>2</v>
      </c>
      <c r="U13" s="118" t="s">
        <v>23</v>
      </c>
      <c r="V13" s="120">
        <f ca="1">_XLL.ALEA.ENTRE.BORNES($Z$6,$AA$6)</f>
        <v>12</v>
      </c>
      <c r="W13" s="120" t="s">
        <v>21</v>
      </c>
      <c r="X13" s="43"/>
      <c r="AC13">
        <f ca="1" t="shared" si="0"/>
        <v>4</v>
      </c>
      <c r="AD13">
        <f ca="1" t="shared" si="1"/>
        <v>118</v>
      </c>
    </row>
    <row r="14" spans="1:30" ht="15">
      <c r="A14" s="42"/>
      <c r="B14" s="5"/>
      <c r="C14" s="5"/>
      <c r="D14" s="5"/>
      <c r="E14" s="72"/>
      <c r="F14" s="5"/>
      <c r="G14" s="113"/>
      <c r="H14" s="5"/>
      <c r="I14" s="5"/>
      <c r="J14" s="5"/>
      <c r="K14" s="5"/>
      <c r="L14" s="113"/>
      <c r="M14" s="113"/>
      <c r="N14" s="113"/>
      <c r="O14" s="5"/>
      <c r="P14" s="5"/>
      <c r="Q14" s="72"/>
      <c r="R14" s="72"/>
      <c r="S14" s="5"/>
      <c r="T14" s="5"/>
      <c r="U14" s="5"/>
      <c r="V14" s="5"/>
      <c r="W14" s="5"/>
      <c r="X14" s="43"/>
      <c r="AC14">
        <f ca="1" t="shared" si="0"/>
        <v>4</v>
      </c>
      <c r="AD14">
        <f ca="1" t="shared" si="1"/>
        <v>65</v>
      </c>
    </row>
    <row r="15" spans="1:30" ht="15">
      <c r="A15" s="19" t="s">
        <v>48</v>
      </c>
      <c r="B15" s="24"/>
      <c r="C15" s="5"/>
      <c r="D15" s="5"/>
      <c r="E15" s="72"/>
      <c r="F15" s="5"/>
      <c r="G15" s="113"/>
      <c r="H15" s="5"/>
      <c r="I15" s="5"/>
      <c r="J15" s="5"/>
      <c r="K15" s="5"/>
      <c r="L15" s="113"/>
      <c r="M15" s="113"/>
      <c r="N15" s="113"/>
      <c r="O15" s="5"/>
      <c r="P15" s="5"/>
      <c r="Q15" s="72"/>
      <c r="R15" s="72"/>
      <c r="S15" s="5"/>
      <c r="T15" s="5"/>
      <c r="U15" s="5"/>
      <c r="V15" s="5"/>
      <c r="W15" s="5"/>
      <c r="X15" s="43"/>
      <c r="AC15">
        <f ca="1" t="shared" si="0"/>
        <v>1</v>
      </c>
      <c r="AD15">
        <f ca="1" t="shared" si="1"/>
        <v>45</v>
      </c>
    </row>
    <row r="16" spans="1:30" ht="15">
      <c r="A16" s="42"/>
      <c r="B16" s="5"/>
      <c r="C16" s="5"/>
      <c r="D16" s="5"/>
      <c r="E16" s="72"/>
      <c r="F16" s="5"/>
      <c r="G16" s="113"/>
      <c r="H16" s="5"/>
      <c r="I16" s="5"/>
      <c r="J16" s="5"/>
      <c r="K16" s="5"/>
      <c r="L16" s="113"/>
      <c r="M16" s="113"/>
      <c r="N16" s="113"/>
      <c r="O16" s="5"/>
      <c r="P16" s="5"/>
      <c r="Q16" s="72"/>
      <c r="R16" s="72"/>
      <c r="S16" s="5"/>
      <c r="T16" s="5"/>
      <c r="U16" s="5"/>
      <c r="V16" s="5"/>
      <c r="W16" s="5"/>
      <c r="X16" s="43"/>
      <c r="AC16">
        <f ca="1" t="shared" si="0"/>
        <v>3</v>
      </c>
      <c r="AD16">
        <f ca="1" t="shared" si="1"/>
        <v>28</v>
      </c>
    </row>
    <row r="17" spans="1:30" ht="18.75">
      <c r="A17" s="42"/>
      <c r="B17" s="126" t="s">
        <v>149</v>
      </c>
      <c r="C17" s="5"/>
      <c r="D17" s="5"/>
      <c r="F17" s="35"/>
      <c r="G17" s="117"/>
      <c r="H17" s="35"/>
      <c r="I17" s="35"/>
      <c r="J17" s="35"/>
      <c r="K17" s="35"/>
      <c r="L17" s="117"/>
      <c r="M17" s="117"/>
      <c r="N17" s="117"/>
      <c r="O17" s="35"/>
      <c r="P17" s="35"/>
      <c r="Q17" s="98"/>
      <c r="R17" s="98"/>
      <c r="S17" s="35"/>
      <c r="T17" s="35"/>
      <c r="U17" s="35"/>
      <c r="V17" s="35"/>
      <c r="W17" s="35"/>
      <c r="X17" s="91"/>
      <c r="AC17">
        <f ca="1" t="shared" si="0"/>
        <v>3</v>
      </c>
      <c r="AD17">
        <f ca="1" t="shared" si="1"/>
        <v>30</v>
      </c>
    </row>
    <row r="18" spans="1:30" ht="15">
      <c r="A18" s="42"/>
      <c r="B18" s="5"/>
      <c r="C18" s="5"/>
      <c r="D18" s="5"/>
      <c r="E18" s="72"/>
      <c r="F18" s="5"/>
      <c r="G18" s="113"/>
      <c r="H18" s="5"/>
      <c r="I18" s="5"/>
      <c r="J18" s="5"/>
      <c r="K18" s="5"/>
      <c r="L18" s="113"/>
      <c r="M18" s="113"/>
      <c r="N18" s="113"/>
      <c r="O18" s="5"/>
      <c r="P18" s="5"/>
      <c r="Q18" s="72"/>
      <c r="R18" s="72"/>
      <c r="S18" s="5"/>
      <c r="T18" s="5"/>
      <c r="U18" s="5"/>
      <c r="V18" s="5"/>
      <c r="W18" s="5"/>
      <c r="X18" s="43"/>
      <c r="AC18">
        <f ca="1" t="shared" si="0"/>
        <v>1</v>
      </c>
      <c r="AD18">
        <f ca="1" t="shared" si="1"/>
        <v>51</v>
      </c>
    </row>
    <row r="19" spans="1:30" ht="15">
      <c r="A19" s="7"/>
      <c r="B19" s="8"/>
      <c r="C19" s="8"/>
      <c r="D19" s="8"/>
      <c r="E19" s="7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3"/>
      <c r="R19" s="73"/>
      <c r="S19" s="8"/>
      <c r="T19" s="8"/>
      <c r="U19" s="8"/>
      <c r="V19" s="8"/>
      <c r="W19" s="8"/>
      <c r="X19" s="9"/>
      <c r="AC19">
        <f ca="1" t="shared" si="0"/>
        <v>4</v>
      </c>
      <c r="AD19">
        <f ca="1" t="shared" si="1"/>
        <v>68</v>
      </c>
    </row>
    <row r="20" spans="1:30" ht="15">
      <c r="A20" s="16"/>
      <c r="B20" s="17"/>
      <c r="C20" s="17"/>
      <c r="D20" s="17"/>
      <c r="E20" s="7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4"/>
      <c r="R20" s="74"/>
      <c r="S20" s="17"/>
      <c r="T20" s="17"/>
      <c r="U20" s="17"/>
      <c r="V20" s="17"/>
      <c r="W20" s="17"/>
      <c r="X20" s="18"/>
      <c r="AC20">
        <f ca="1" t="shared" si="0"/>
        <v>6</v>
      </c>
      <c r="AD20">
        <f ca="1" t="shared" si="1"/>
        <v>105</v>
      </c>
    </row>
    <row r="21" spans="1:30" ht="30.75" customHeight="1">
      <c r="A21" s="189" t="s">
        <v>148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1"/>
      <c r="X21" s="39" t="s">
        <v>2</v>
      </c>
      <c r="AC21">
        <f ca="1" t="shared" si="0"/>
        <v>3</v>
      </c>
      <c r="AD21">
        <f ca="1" t="shared" si="1"/>
        <v>23</v>
      </c>
    </row>
    <row r="22" spans="1:30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4"/>
      <c r="X22" s="10"/>
      <c r="AC22">
        <f ca="1" t="shared" si="0"/>
        <v>5</v>
      </c>
      <c r="AD22">
        <f ca="1" t="shared" si="1"/>
        <v>17</v>
      </c>
    </row>
    <row r="23" spans="1:30" ht="15">
      <c r="A23" s="30"/>
      <c r="B23" s="11"/>
      <c r="C23" s="40"/>
      <c r="D23" s="11"/>
      <c r="E23" s="7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75"/>
      <c r="R23" s="75"/>
      <c r="S23" s="11"/>
      <c r="T23" s="11"/>
      <c r="U23" s="11"/>
      <c r="V23" s="11"/>
      <c r="W23" s="11"/>
      <c r="X23" s="41"/>
      <c r="AC23">
        <f ca="1" t="shared" si="0"/>
        <v>4</v>
      </c>
      <c r="AD23">
        <f ca="1" t="shared" si="1"/>
        <v>101</v>
      </c>
    </row>
    <row r="24" spans="1:30" ht="15">
      <c r="A24" s="19" t="s">
        <v>47</v>
      </c>
      <c r="B24" s="24"/>
      <c r="C24" s="5"/>
      <c r="D24" s="5"/>
      <c r="E24" s="72"/>
      <c r="F24" s="5"/>
      <c r="G24" s="113"/>
      <c r="H24" s="5"/>
      <c r="I24" s="5"/>
      <c r="J24" s="5"/>
      <c r="K24" s="5"/>
      <c r="L24" s="113"/>
      <c r="M24" s="113"/>
      <c r="N24" s="113"/>
      <c r="O24" s="5"/>
      <c r="P24" s="5"/>
      <c r="Q24" s="72"/>
      <c r="R24" s="72"/>
      <c r="S24" s="5"/>
      <c r="T24" s="5"/>
      <c r="U24" s="5"/>
      <c r="V24" s="5"/>
      <c r="W24" s="5"/>
      <c r="X24" s="43"/>
      <c r="AC24">
        <f ca="1" t="shared" si="0"/>
        <v>3</v>
      </c>
      <c r="AD24">
        <f ca="1" t="shared" si="1"/>
        <v>39</v>
      </c>
    </row>
    <row r="25" spans="1:30" ht="15.75">
      <c r="A25" s="42"/>
      <c r="B25" s="125">
        <f>$AD11</f>
        <v>62</v>
      </c>
      <c r="C25" s="126" t="s">
        <v>21</v>
      </c>
      <c r="D25" s="124" t="s">
        <v>8</v>
      </c>
      <c r="E25" s="124">
        <f>AD26</f>
        <v>75</v>
      </c>
      <c r="F25" s="126" t="s">
        <v>21</v>
      </c>
      <c r="G25" s="36" t="s">
        <v>9</v>
      </c>
      <c r="H25" s="118" t="s">
        <v>22</v>
      </c>
      <c r="I25" s="118" t="s">
        <v>23</v>
      </c>
      <c r="J25" s="118" t="s">
        <v>22</v>
      </c>
      <c r="K25" s="124" t="s">
        <v>21</v>
      </c>
      <c r="L25" s="127"/>
      <c r="M25" s="127"/>
      <c r="N25" s="125">
        <f>$AD16</f>
        <v>28</v>
      </c>
      <c r="O25" s="126" t="s">
        <v>21</v>
      </c>
      <c r="P25" s="124" t="s">
        <v>8</v>
      </c>
      <c r="Q25" s="118" t="s">
        <v>14</v>
      </c>
      <c r="R25" s="126" t="s">
        <v>21</v>
      </c>
      <c r="S25" s="36" t="s">
        <v>9</v>
      </c>
      <c r="T25" s="118">
        <f>ROUNDUP(N25/60,0)</f>
        <v>1</v>
      </c>
      <c r="U25" s="118" t="s">
        <v>23</v>
      </c>
      <c r="V25" s="120">
        <f ca="1">_XLL.ALEA.ENTRE.BORNES($Z$6,$AA$6)</f>
        <v>26</v>
      </c>
      <c r="W25" s="120" t="s">
        <v>21</v>
      </c>
      <c r="X25" s="43"/>
      <c r="AC25">
        <f ca="1" t="shared" si="0"/>
        <v>2</v>
      </c>
      <c r="AD25">
        <f ca="1" t="shared" si="1"/>
        <v>109</v>
      </c>
    </row>
    <row r="26" spans="1:30" ht="15.75">
      <c r="A26" s="42"/>
      <c r="B26" s="125">
        <f>$AD12</f>
        <v>22</v>
      </c>
      <c r="C26" s="126" t="s">
        <v>21</v>
      </c>
      <c r="D26" s="124" t="s">
        <v>8</v>
      </c>
      <c r="E26" s="124">
        <f>AD27</f>
        <v>67</v>
      </c>
      <c r="F26" s="126" t="s">
        <v>21</v>
      </c>
      <c r="G26" s="36" t="s">
        <v>9</v>
      </c>
      <c r="H26" s="118" t="s">
        <v>22</v>
      </c>
      <c r="I26" s="118" t="s">
        <v>23</v>
      </c>
      <c r="J26" s="118" t="s">
        <v>22</v>
      </c>
      <c r="K26" s="124" t="s">
        <v>21</v>
      </c>
      <c r="L26" s="127"/>
      <c r="M26" s="127"/>
      <c r="N26" s="125">
        <f>$AD17</f>
        <v>30</v>
      </c>
      <c r="O26" s="126" t="s">
        <v>21</v>
      </c>
      <c r="P26" s="124" t="s">
        <v>8</v>
      </c>
      <c r="Q26" s="118" t="s">
        <v>14</v>
      </c>
      <c r="R26" s="126" t="s">
        <v>21</v>
      </c>
      <c r="S26" s="36" t="s">
        <v>9</v>
      </c>
      <c r="T26" s="118">
        <f>ROUNDUP(N26/60,0)</f>
        <v>1</v>
      </c>
      <c r="U26" s="118" t="s">
        <v>23</v>
      </c>
      <c r="V26" s="120">
        <f ca="1">_XLL.ALEA.ENTRE.BORNES($Z$6,$AA$6)</f>
        <v>57</v>
      </c>
      <c r="W26" s="120" t="s">
        <v>21</v>
      </c>
      <c r="X26" s="43"/>
      <c r="AC26">
        <f ca="1" t="shared" si="0"/>
        <v>4</v>
      </c>
      <c r="AD26">
        <f ca="1" t="shared" si="1"/>
        <v>75</v>
      </c>
    </row>
    <row r="27" spans="1:30" ht="15.75">
      <c r="A27" s="42"/>
      <c r="B27" s="125">
        <f>$AD13</f>
        <v>118</v>
      </c>
      <c r="C27" s="126" t="s">
        <v>21</v>
      </c>
      <c r="D27" s="124" t="s">
        <v>8</v>
      </c>
      <c r="E27" s="124">
        <f>AD28</f>
        <v>8</v>
      </c>
      <c r="F27" s="126" t="s">
        <v>21</v>
      </c>
      <c r="G27" s="36" t="s">
        <v>9</v>
      </c>
      <c r="H27" s="118" t="s">
        <v>22</v>
      </c>
      <c r="I27" s="118" t="s">
        <v>23</v>
      </c>
      <c r="J27" s="118" t="s">
        <v>22</v>
      </c>
      <c r="K27" s="124" t="s">
        <v>21</v>
      </c>
      <c r="L27" s="127"/>
      <c r="M27" s="127"/>
      <c r="N27" s="125">
        <f>$AD18</f>
        <v>51</v>
      </c>
      <c r="O27" s="126" t="s">
        <v>21</v>
      </c>
      <c r="P27" s="124" t="s">
        <v>8</v>
      </c>
      <c r="Q27" s="118" t="s">
        <v>14</v>
      </c>
      <c r="R27" s="126" t="s">
        <v>21</v>
      </c>
      <c r="S27" s="36" t="s">
        <v>9</v>
      </c>
      <c r="T27" s="118">
        <f>ROUNDUP(N27/60,0)</f>
        <v>1</v>
      </c>
      <c r="U27" s="118" t="s">
        <v>23</v>
      </c>
      <c r="V27" s="120">
        <f ca="1">_XLL.ALEA.ENTRE.BORNES($Z$6,$AA$6)</f>
        <v>28</v>
      </c>
      <c r="W27" s="120" t="s">
        <v>21</v>
      </c>
      <c r="X27" s="43"/>
      <c r="AC27">
        <f ca="1" t="shared" si="0"/>
        <v>6</v>
      </c>
      <c r="AD27">
        <f ca="1" t="shared" si="1"/>
        <v>67</v>
      </c>
    </row>
    <row r="28" spans="1:30" ht="15.75">
      <c r="A28" s="42"/>
      <c r="B28" s="125">
        <f>$AD14</f>
        <v>65</v>
      </c>
      <c r="C28" s="126" t="s">
        <v>21</v>
      </c>
      <c r="D28" s="124" t="s">
        <v>8</v>
      </c>
      <c r="E28" s="124">
        <f>AD29</f>
        <v>92</v>
      </c>
      <c r="F28" s="126" t="s">
        <v>21</v>
      </c>
      <c r="G28" s="36" t="s">
        <v>9</v>
      </c>
      <c r="H28" s="118" t="s">
        <v>22</v>
      </c>
      <c r="I28" s="118" t="s">
        <v>23</v>
      </c>
      <c r="J28" s="118" t="s">
        <v>22</v>
      </c>
      <c r="K28" s="124" t="s">
        <v>21</v>
      </c>
      <c r="L28" s="127"/>
      <c r="M28" s="127"/>
      <c r="N28" s="125">
        <f>$AD19</f>
        <v>68</v>
      </c>
      <c r="O28" s="126" t="s">
        <v>21</v>
      </c>
      <c r="P28" s="124" t="s">
        <v>8</v>
      </c>
      <c r="Q28" s="118" t="s">
        <v>14</v>
      </c>
      <c r="R28" s="126" t="s">
        <v>21</v>
      </c>
      <c r="S28" s="36" t="s">
        <v>9</v>
      </c>
      <c r="T28" s="118">
        <f>ROUNDUP(N28/60,0)</f>
        <v>2</v>
      </c>
      <c r="U28" s="118" t="s">
        <v>23</v>
      </c>
      <c r="V28" s="120">
        <f ca="1">_XLL.ALEA.ENTRE.BORNES($Z$6,$AA$6)</f>
        <v>30</v>
      </c>
      <c r="W28" s="120" t="s">
        <v>21</v>
      </c>
      <c r="X28" s="43"/>
      <c r="AC28">
        <f ca="1" t="shared" si="0"/>
        <v>5</v>
      </c>
      <c r="AD28">
        <f ca="1" t="shared" si="1"/>
        <v>8</v>
      </c>
    </row>
    <row r="29" spans="1:30" ht="15.75">
      <c r="A29" s="42"/>
      <c r="B29" s="125">
        <f>$AD15</f>
        <v>45</v>
      </c>
      <c r="C29" s="126" t="s">
        <v>21</v>
      </c>
      <c r="D29" s="124" t="s">
        <v>8</v>
      </c>
      <c r="E29" s="124">
        <f>AD30</f>
        <v>57</v>
      </c>
      <c r="F29" s="126" t="s">
        <v>21</v>
      </c>
      <c r="G29" s="36" t="s">
        <v>9</v>
      </c>
      <c r="H29" s="118" t="s">
        <v>22</v>
      </c>
      <c r="I29" s="118" t="s">
        <v>23</v>
      </c>
      <c r="J29" s="118" t="s">
        <v>22</v>
      </c>
      <c r="K29" s="124" t="s">
        <v>21</v>
      </c>
      <c r="L29" s="127"/>
      <c r="M29" s="127"/>
      <c r="N29" s="125">
        <f>$AD20</f>
        <v>105</v>
      </c>
      <c r="O29" s="126" t="s">
        <v>21</v>
      </c>
      <c r="P29" s="124" t="s">
        <v>8</v>
      </c>
      <c r="Q29" s="118" t="s">
        <v>14</v>
      </c>
      <c r="R29" s="126" t="s">
        <v>21</v>
      </c>
      <c r="S29" s="36" t="s">
        <v>9</v>
      </c>
      <c r="T29" s="118">
        <f>ROUNDUP(N29/60,0)</f>
        <v>2</v>
      </c>
      <c r="U29" s="118" t="s">
        <v>23</v>
      </c>
      <c r="V29" s="120">
        <f ca="1">_XLL.ALEA.ENTRE.BORNES($Z$6,$AA$6)</f>
        <v>28</v>
      </c>
      <c r="W29" s="120" t="s">
        <v>21</v>
      </c>
      <c r="X29" s="43"/>
      <c r="AC29">
        <f ca="1" t="shared" si="0"/>
        <v>4</v>
      </c>
      <c r="AD29">
        <f ca="1" t="shared" si="1"/>
        <v>92</v>
      </c>
    </row>
    <row r="30" spans="1:30" ht="15">
      <c r="A30" s="42"/>
      <c r="B30" s="5"/>
      <c r="C30" s="5"/>
      <c r="D30" s="5"/>
      <c r="E30" s="72"/>
      <c r="F30" s="5"/>
      <c r="G30" s="113"/>
      <c r="H30" s="5"/>
      <c r="I30" s="5"/>
      <c r="J30" s="5"/>
      <c r="K30" s="5"/>
      <c r="L30" s="113"/>
      <c r="M30" s="113"/>
      <c r="N30" s="113"/>
      <c r="O30" s="5"/>
      <c r="P30" s="5"/>
      <c r="Q30" s="72"/>
      <c r="R30" s="72"/>
      <c r="S30" s="5"/>
      <c r="T30" s="5"/>
      <c r="U30" s="5"/>
      <c r="V30" s="5"/>
      <c r="W30" s="5"/>
      <c r="X30" s="43"/>
      <c r="AC30">
        <f ca="1" t="shared" si="0"/>
        <v>5</v>
      </c>
      <c r="AD30">
        <f ca="1" t="shared" si="1"/>
        <v>57</v>
      </c>
    </row>
    <row r="31" spans="1:30" ht="15">
      <c r="A31" s="19" t="s">
        <v>48</v>
      </c>
      <c r="B31" s="5"/>
      <c r="C31" s="5"/>
      <c r="D31" s="5"/>
      <c r="E31" s="72"/>
      <c r="F31" s="5"/>
      <c r="G31" s="113"/>
      <c r="H31" s="5"/>
      <c r="I31" s="5"/>
      <c r="J31" s="5"/>
      <c r="K31" s="5"/>
      <c r="L31" s="113"/>
      <c r="M31" s="113"/>
      <c r="N31" s="113"/>
      <c r="O31" s="5"/>
      <c r="P31" s="5"/>
      <c r="Q31" s="72"/>
      <c r="R31" s="72"/>
      <c r="S31" s="5"/>
      <c r="T31" s="5"/>
      <c r="U31" s="5"/>
      <c r="V31" s="5"/>
      <c r="W31" s="5"/>
      <c r="X31" s="43"/>
      <c r="AC31">
        <f ca="1" t="shared" si="0"/>
        <v>1</v>
      </c>
      <c r="AD31">
        <f ca="1" t="shared" si="1"/>
        <v>27</v>
      </c>
    </row>
    <row r="32" spans="1:30" ht="18.75">
      <c r="A32" s="42"/>
      <c r="B32" s="24"/>
      <c r="C32" s="35"/>
      <c r="D32" s="35"/>
      <c r="E32" s="98"/>
      <c r="F32" s="35"/>
      <c r="G32" s="117"/>
      <c r="H32" s="34"/>
      <c r="I32" s="35"/>
      <c r="J32" s="35"/>
      <c r="K32" s="35"/>
      <c r="L32" s="117"/>
      <c r="M32" s="117"/>
      <c r="N32" s="117"/>
      <c r="O32" s="35"/>
      <c r="P32" s="35"/>
      <c r="Q32" s="98"/>
      <c r="R32" s="98"/>
      <c r="S32" s="35"/>
      <c r="T32" s="35"/>
      <c r="U32" s="35"/>
      <c r="V32" s="35"/>
      <c r="W32" s="35"/>
      <c r="X32" s="43"/>
      <c r="AC32">
        <f ca="1" t="shared" si="0"/>
        <v>4</v>
      </c>
      <c r="AD32">
        <f ca="1" t="shared" si="1"/>
        <v>84</v>
      </c>
    </row>
    <row r="33" spans="1:30" ht="19.5" customHeight="1">
      <c r="A33" s="228" t="s">
        <v>150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31"/>
      <c r="AC33">
        <f ca="1" t="shared" si="0"/>
        <v>3</v>
      </c>
      <c r="AD33">
        <f ca="1" t="shared" si="1"/>
        <v>19</v>
      </c>
    </row>
    <row r="34" spans="1:30" ht="15" customHeight="1">
      <c r="A34" s="203" t="s">
        <v>151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31"/>
      <c r="AC34">
        <f ca="1" t="shared" si="0"/>
        <v>3</v>
      </c>
      <c r="AD34">
        <f ca="1" t="shared" si="1"/>
        <v>46</v>
      </c>
    </row>
    <row r="35" spans="1:30" ht="15">
      <c r="A35" s="42"/>
      <c r="B35" s="5"/>
      <c r="C35" s="5"/>
      <c r="D35" s="5"/>
      <c r="E35" s="72"/>
      <c r="F35" s="5"/>
      <c r="G35" s="113"/>
      <c r="H35" s="5"/>
      <c r="I35" s="5"/>
      <c r="J35" s="5"/>
      <c r="K35" s="5"/>
      <c r="L35" s="113"/>
      <c r="M35" s="113"/>
      <c r="N35" s="113"/>
      <c r="O35" s="5"/>
      <c r="P35" s="5"/>
      <c r="Q35" s="72"/>
      <c r="R35" s="72"/>
      <c r="S35" s="5"/>
      <c r="T35" s="5"/>
      <c r="U35" s="5"/>
      <c r="V35" s="5"/>
      <c r="W35" s="5"/>
      <c r="X35" s="43"/>
      <c r="AC35">
        <f ca="1" t="shared" si="0"/>
        <v>2</v>
      </c>
      <c r="AD35">
        <f ca="1" t="shared" si="1"/>
        <v>87</v>
      </c>
    </row>
    <row r="36" spans="1:30" ht="15">
      <c r="A36" s="42"/>
      <c r="B36" s="5"/>
      <c r="C36" s="5"/>
      <c r="D36" s="5"/>
      <c r="E36" s="72"/>
      <c r="F36" s="5"/>
      <c r="G36" s="113"/>
      <c r="H36" s="5"/>
      <c r="I36" s="5"/>
      <c r="J36" s="5"/>
      <c r="K36" s="5"/>
      <c r="L36" s="113"/>
      <c r="M36" s="113"/>
      <c r="N36" s="113"/>
      <c r="O36" s="5"/>
      <c r="P36" s="5"/>
      <c r="Q36" s="72"/>
      <c r="R36" s="72"/>
      <c r="S36" s="5"/>
      <c r="T36" s="5"/>
      <c r="U36" s="5"/>
      <c r="V36" s="5"/>
      <c r="W36" s="5"/>
      <c r="X36" s="9"/>
      <c r="AC36">
        <f ca="1" t="shared" si="0"/>
        <v>4</v>
      </c>
      <c r="AD36">
        <f ca="1" t="shared" si="1"/>
        <v>103</v>
      </c>
    </row>
    <row r="37" spans="1:30" ht="15">
      <c r="A37" s="16"/>
      <c r="B37" s="17"/>
      <c r="C37" s="17"/>
      <c r="D37" s="17"/>
      <c r="E37" s="7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4"/>
      <c r="R37" s="74"/>
      <c r="S37" s="17"/>
      <c r="T37" s="17"/>
      <c r="U37" s="17"/>
      <c r="V37" s="17"/>
      <c r="W37" s="17"/>
      <c r="X37" s="18"/>
      <c r="AC37">
        <f ca="1" t="shared" si="0"/>
        <v>3</v>
      </c>
      <c r="AD37">
        <f ca="1" t="shared" si="1"/>
        <v>46</v>
      </c>
    </row>
    <row r="38" spans="1:30" ht="15">
      <c r="A38" s="1"/>
      <c r="B38" s="40"/>
      <c r="C38" s="40"/>
      <c r="D38" s="40"/>
      <c r="E38" s="77"/>
      <c r="F38" s="40"/>
      <c r="G38" s="116"/>
      <c r="H38" s="40"/>
      <c r="I38" s="40"/>
      <c r="J38" s="40"/>
      <c r="K38" s="40"/>
      <c r="L38" s="116"/>
      <c r="M38" s="116"/>
      <c r="N38" s="116"/>
      <c r="O38" s="40"/>
      <c r="P38" s="40"/>
      <c r="Q38" s="77"/>
      <c r="R38" s="77"/>
      <c r="S38" s="40"/>
      <c r="T38" s="40"/>
      <c r="U38" s="40"/>
      <c r="V38" s="40"/>
      <c r="W38" s="40"/>
      <c r="X38" s="41"/>
      <c r="AC38">
        <f ca="1" t="shared" si="0"/>
        <v>2</v>
      </c>
      <c r="AD38">
        <f ca="1" t="shared" si="1"/>
        <v>92</v>
      </c>
    </row>
    <row r="39" spans="1:30" ht="15">
      <c r="A39" s="19" t="s">
        <v>51</v>
      </c>
      <c r="B39" s="24"/>
      <c r="C39" s="5"/>
      <c r="D39" s="5"/>
      <c r="E39" s="72"/>
      <c r="F39" s="5"/>
      <c r="G39" s="113"/>
      <c r="H39" s="5"/>
      <c r="I39" s="5"/>
      <c r="J39" s="5"/>
      <c r="K39" s="5"/>
      <c r="L39" s="113"/>
      <c r="M39" s="113"/>
      <c r="N39" s="113"/>
      <c r="O39" s="5"/>
      <c r="P39" s="5"/>
      <c r="Q39" s="72"/>
      <c r="R39" s="72"/>
      <c r="S39" s="5"/>
      <c r="T39" s="5"/>
      <c r="U39" s="5"/>
      <c r="V39" s="5"/>
      <c r="W39" s="5"/>
      <c r="X39" s="43"/>
      <c r="AC39">
        <f ca="1" t="shared" si="0"/>
        <v>4</v>
      </c>
      <c r="AD39">
        <f ca="1" t="shared" si="1"/>
        <v>63</v>
      </c>
    </row>
    <row r="40" spans="1:30" ht="15" customHeight="1">
      <c r="A40" s="42"/>
      <c r="B40" s="5"/>
      <c r="C40" s="5"/>
      <c r="D40" s="5"/>
      <c r="E40" s="72"/>
      <c r="F40" s="5"/>
      <c r="G40" s="113"/>
      <c r="H40" s="5"/>
      <c r="I40" s="5"/>
      <c r="J40" s="5"/>
      <c r="K40" s="5"/>
      <c r="L40" s="113"/>
      <c r="M40" s="113"/>
      <c r="N40" s="113"/>
      <c r="O40" s="5"/>
      <c r="P40" s="5"/>
      <c r="Q40" s="72"/>
      <c r="R40" s="72"/>
      <c r="S40" s="5"/>
      <c r="T40" s="5"/>
      <c r="U40" s="5"/>
      <c r="V40" s="5"/>
      <c r="W40" s="5"/>
      <c r="X40" s="43"/>
      <c r="AC40">
        <f ca="1" t="shared" si="0"/>
        <v>5</v>
      </c>
      <c r="AD40">
        <f ca="1" t="shared" si="1"/>
        <v>48</v>
      </c>
    </row>
    <row r="41" spans="1:30" ht="15">
      <c r="A41" s="42"/>
      <c r="B41" s="5"/>
      <c r="C41" s="5"/>
      <c r="D41" s="5"/>
      <c r="E41" s="72"/>
      <c r="F41" s="5"/>
      <c r="G41" s="113"/>
      <c r="H41" s="5"/>
      <c r="I41" s="5"/>
      <c r="J41" s="5"/>
      <c r="K41" s="5"/>
      <c r="L41" s="113"/>
      <c r="M41" s="113"/>
      <c r="N41" s="113"/>
      <c r="O41" s="5"/>
      <c r="P41" s="5"/>
      <c r="Q41" s="72"/>
      <c r="R41" s="72"/>
      <c r="S41" s="5"/>
      <c r="T41" s="5"/>
      <c r="U41" s="5"/>
      <c r="V41" s="5"/>
      <c r="W41" s="5"/>
      <c r="X41" s="43"/>
      <c r="AC41">
        <f ca="1" t="shared" si="0"/>
        <v>3</v>
      </c>
      <c r="AD41">
        <f ca="1" t="shared" si="1"/>
        <v>26</v>
      </c>
    </row>
    <row r="42" spans="1:30" ht="15">
      <c r="A42" s="42"/>
      <c r="B42" s="5"/>
      <c r="C42" s="5"/>
      <c r="D42" s="5"/>
      <c r="E42" s="72"/>
      <c r="F42" s="5"/>
      <c r="G42" s="113"/>
      <c r="H42" s="5"/>
      <c r="I42" s="5"/>
      <c r="J42" s="5"/>
      <c r="K42" s="5"/>
      <c r="L42" s="113"/>
      <c r="M42" s="113"/>
      <c r="N42" s="113"/>
      <c r="O42" s="5"/>
      <c r="P42" s="5"/>
      <c r="Q42" s="72"/>
      <c r="R42" s="72"/>
      <c r="S42" s="5"/>
      <c r="T42" s="5"/>
      <c r="U42" s="5"/>
      <c r="V42" s="5"/>
      <c r="W42" s="5"/>
      <c r="X42" s="43"/>
      <c r="AC42">
        <f ca="1" t="shared" si="0"/>
        <v>1</v>
      </c>
      <c r="AD42">
        <f ca="1" t="shared" si="1"/>
        <v>26</v>
      </c>
    </row>
    <row r="43" spans="1:30" ht="15">
      <c r="A43" s="42"/>
      <c r="B43" s="5"/>
      <c r="C43" s="5"/>
      <c r="D43" s="5"/>
      <c r="E43" s="72"/>
      <c r="F43" s="5"/>
      <c r="G43" s="113"/>
      <c r="H43" s="5"/>
      <c r="I43" s="5"/>
      <c r="J43" s="5"/>
      <c r="K43" s="5"/>
      <c r="L43" s="113"/>
      <c r="M43" s="113"/>
      <c r="N43" s="113"/>
      <c r="O43" s="5"/>
      <c r="P43" s="5"/>
      <c r="Q43" s="72"/>
      <c r="R43" s="72"/>
      <c r="S43" s="5"/>
      <c r="T43" s="5"/>
      <c r="U43" s="5"/>
      <c r="V43" s="5"/>
      <c r="W43" s="5"/>
      <c r="X43" s="43"/>
      <c r="AC43">
        <f ca="1" t="shared" si="0"/>
        <v>6</v>
      </c>
      <c r="AD43">
        <f ca="1" t="shared" si="1"/>
        <v>72</v>
      </c>
    </row>
    <row r="44" spans="1:30" ht="15">
      <c r="A44" s="42"/>
      <c r="B44" s="5"/>
      <c r="C44" s="5"/>
      <c r="D44" s="5"/>
      <c r="E44" s="72"/>
      <c r="F44" s="5"/>
      <c r="G44" s="113"/>
      <c r="H44" s="5"/>
      <c r="I44" s="5"/>
      <c r="J44" s="5"/>
      <c r="K44" s="5"/>
      <c r="L44" s="113"/>
      <c r="M44" s="113"/>
      <c r="N44" s="113"/>
      <c r="O44" s="5"/>
      <c r="P44" s="5"/>
      <c r="Q44" s="72"/>
      <c r="R44" s="72"/>
      <c r="S44" s="5"/>
      <c r="T44" s="5"/>
      <c r="U44" s="5"/>
      <c r="V44" s="5"/>
      <c r="W44" s="5"/>
      <c r="X44" s="43"/>
      <c r="AC44">
        <f ca="1" t="shared" si="0"/>
        <v>1</v>
      </c>
      <c r="AD44">
        <f ca="1" t="shared" si="1"/>
        <v>5</v>
      </c>
    </row>
    <row r="45" spans="1:30" ht="15">
      <c r="A45" s="42"/>
      <c r="B45" s="5"/>
      <c r="C45" s="5"/>
      <c r="D45" s="5"/>
      <c r="E45" s="72"/>
      <c r="F45" s="5"/>
      <c r="G45" s="113"/>
      <c r="H45" s="5"/>
      <c r="I45" s="5"/>
      <c r="J45" s="5"/>
      <c r="K45" s="5"/>
      <c r="L45" s="113"/>
      <c r="M45" s="113"/>
      <c r="N45" s="113"/>
      <c r="O45" s="5"/>
      <c r="P45" s="5"/>
      <c r="Q45" s="72"/>
      <c r="R45" s="72"/>
      <c r="S45" s="5"/>
      <c r="T45" s="5"/>
      <c r="U45" s="5"/>
      <c r="V45" s="5"/>
      <c r="W45" s="5"/>
      <c r="X45" s="43"/>
      <c r="AC45">
        <f ca="1" t="shared" si="0"/>
        <v>5</v>
      </c>
      <c r="AD45">
        <f ca="1" t="shared" si="1"/>
        <v>42</v>
      </c>
    </row>
    <row r="46" spans="1:30" ht="15">
      <c r="A46" s="42"/>
      <c r="B46" s="5"/>
      <c r="C46" s="5"/>
      <c r="D46" s="5"/>
      <c r="E46" s="72"/>
      <c r="F46" s="5"/>
      <c r="G46" s="113"/>
      <c r="H46" s="5"/>
      <c r="I46" s="5"/>
      <c r="J46" s="5"/>
      <c r="K46" s="5"/>
      <c r="L46" s="113"/>
      <c r="M46" s="113"/>
      <c r="N46" s="113"/>
      <c r="O46" s="5"/>
      <c r="P46" s="5"/>
      <c r="Q46" s="72"/>
      <c r="R46" s="72"/>
      <c r="S46" s="5"/>
      <c r="T46" s="5"/>
      <c r="U46" s="5"/>
      <c r="V46" s="5"/>
      <c r="W46" s="5"/>
      <c r="X46" s="43"/>
      <c r="AC46">
        <f ca="1" t="shared" si="0"/>
        <v>3</v>
      </c>
      <c r="AD46">
        <f ca="1" t="shared" si="1"/>
        <v>42</v>
      </c>
    </row>
    <row r="47" spans="1:30" ht="15">
      <c r="A47" s="7"/>
      <c r="B47" s="8"/>
      <c r="C47" s="8"/>
      <c r="D47" s="8"/>
      <c r="E47" s="7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3"/>
      <c r="R47" s="73"/>
      <c r="S47" s="8"/>
      <c r="T47" s="8"/>
      <c r="U47" s="8"/>
      <c r="V47" s="8"/>
      <c r="W47" s="8"/>
      <c r="X47" s="9"/>
      <c r="AC47">
        <f ca="1" t="shared" si="0"/>
        <v>1</v>
      </c>
      <c r="AD47">
        <f ca="1" t="shared" si="1"/>
        <v>48</v>
      </c>
    </row>
    <row r="48" spans="1:24" ht="15">
      <c r="A48" s="4"/>
      <c r="B48" s="5"/>
      <c r="C48" s="5"/>
      <c r="D48" s="5"/>
      <c r="E48" s="72"/>
      <c r="F48" s="5"/>
      <c r="G48" s="113"/>
      <c r="H48" s="5"/>
      <c r="I48" s="5"/>
      <c r="J48" s="5"/>
      <c r="K48" s="5"/>
      <c r="L48" s="113"/>
      <c r="M48" s="113"/>
      <c r="N48" s="113"/>
      <c r="O48" s="5"/>
      <c r="P48" s="5"/>
      <c r="Q48" s="72"/>
      <c r="R48" s="72"/>
      <c r="S48" s="5"/>
      <c r="T48" s="5"/>
      <c r="U48" s="5"/>
      <c r="V48" s="5"/>
      <c r="W48" s="5"/>
      <c r="X48" s="6"/>
    </row>
    <row r="49" spans="1:24" ht="15">
      <c r="A49" s="4"/>
      <c r="B49" s="5"/>
      <c r="C49" s="5"/>
      <c r="D49" s="5"/>
      <c r="E49" s="72"/>
      <c r="F49" s="5"/>
      <c r="G49" s="113"/>
      <c r="H49" s="5"/>
      <c r="I49" s="5"/>
      <c r="J49" s="5"/>
      <c r="K49" s="5"/>
      <c r="L49" s="113"/>
      <c r="M49" s="113"/>
      <c r="N49" s="113"/>
      <c r="O49" s="5"/>
      <c r="P49" s="5"/>
      <c r="Q49" s="72"/>
      <c r="R49" s="72"/>
      <c r="S49" s="5"/>
      <c r="T49" s="5"/>
      <c r="U49" s="5"/>
      <c r="V49" s="5"/>
      <c r="W49" s="5"/>
      <c r="X49" s="6"/>
    </row>
    <row r="50" spans="1:24" ht="15">
      <c r="A50" s="7"/>
      <c r="B50" s="8"/>
      <c r="C50" s="8"/>
      <c r="D50" s="8"/>
      <c r="E50" s="7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3"/>
      <c r="R50" s="73"/>
      <c r="S50" s="8"/>
      <c r="T50" s="8"/>
      <c r="U50" s="8"/>
      <c r="V50" s="8"/>
      <c r="W50" s="8"/>
      <c r="X50" s="9"/>
    </row>
  </sheetData>
  <sheetProtection/>
  <mergeCells count="10">
    <mergeCell ref="A33:W33"/>
    <mergeCell ref="A34:W34"/>
    <mergeCell ref="A21:W22"/>
    <mergeCell ref="K3:W3"/>
    <mergeCell ref="X5:X6"/>
    <mergeCell ref="A1:A4"/>
    <mergeCell ref="B1:W2"/>
    <mergeCell ref="X1:X4"/>
    <mergeCell ref="C4:W4"/>
    <mergeCell ref="A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J50"/>
  <sheetViews>
    <sheetView zoomScalePageLayoutView="0" workbookViewId="0" topLeftCell="A2">
      <selection activeCell="AF19" sqref="AF1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5.42187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2.421875" style="0" customWidth="1"/>
    <col min="11" max="11" width="2.57421875" style="0" customWidth="1"/>
    <col min="12" max="12" width="2.7109375" style="0" customWidth="1"/>
    <col min="13" max="13" width="6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7" width="0" style="0" hidden="1" customWidth="1"/>
    <col min="29" max="29" width="1.7109375" style="0" customWidth="1"/>
    <col min="30" max="30" width="1.8515625" style="0" customWidth="1"/>
    <col min="31" max="31" width="2.00390625" style="0" customWidth="1"/>
    <col min="32" max="32" width="6.140625" style="0" customWidth="1"/>
    <col min="33" max="33" width="2.140625" style="0" customWidth="1"/>
    <col min="34" max="34" width="6.140625" style="0" customWidth="1"/>
    <col min="35" max="35" width="2.00390625" style="0" customWidth="1"/>
    <col min="36" max="36" width="6.140625" style="0" customWidth="1"/>
  </cols>
  <sheetData>
    <row r="1" spans="1:36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54</v>
      </c>
      <c r="T1" s="22" t="s">
        <v>4</v>
      </c>
      <c r="U1" s="23" t="s">
        <v>3</v>
      </c>
      <c r="V1" s="23" t="s">
        <v>5</v>
      </c>
      <c r="X1">
        <f ca="1">_XLL.ALEA.ENTRE.BORNES($U$3,$V$3)</f>
        <v>5</v>
      </c>
      <c r="Y1">
        <f>(X1*10)-1</f>
        <v>49</v>
      </c>
      <c r="Z1">
        <f ca="1">_XLL.ALEA.ENTRE.BORNES($U$3,$V$3)</f>
        <v>1</v>
      </c>
      <c r="AA1">
        <f>(Z1*10)-2</f>
        <v>8</v>
      </c>
      <c r="AC1" s="26"/>
      <c r="AD1" s="21"/>
      <c r="AE1" s="5"/>
      <c r="AF1" s="21"/>
      <c r="AG1" s="5"/>
      <c r="AH1" s="21"/>
      <c r="AI1" s="5"/>
      <c r="AJ1" s="26"/>
    </row>
    <row r="2" spans="1:36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250</v>
      </c>
      <c r="X2">
        <f aca="true" ca="1" t="shared" si="0" ref="X2:Z10">_XLL.ALEA.ENTRE.BORNES($U$3,$V$3)</f>
        <v>5</v>
      </c>
      <c r="Y2">
        <f aca="true" t="shared" si="1" ref="Y2:Y10">(X2*10)-1</f>
        <v>49</v>
      </c>
      <c r="Z2">
        <f ca="1" t="shared" si="0"/>
        <v>1</v>
      </c>
      <c r="AA2">
        <f aca="true" t="shared" si="2" ref="AA2:AA10">(Z2*10)-2</f>
        <v>8</v>
      </c>
      <c r="AC2" s="5"/>
      <c r="AD2" s="21"/>
      <c r="AE2" s="5"/>
      <c r="AF2" s="21"/>
      <c r="AG2" s="5"/>
      <c r="AH2" s="21"/>
      <c r="AI2" s="5"/>
      <c r="AJ2" s="26"/>
    </row>
    <row r="3" spans="1:36" ht="15" customHeight="1">
      <c r="A3" s="179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5</v>
      </c>
      <c r="X3">
        <f ca="1" t="shared" si="0"/>
        <v>5</v>
      </c>
      <c r="Y3">
        <f t="shared" si="1"/>
        <v>49</v>
      </c>
      <c r="Z3">
        <f ca="1" t="shared" si="0"/>
        <v>4</v>
      </c>
      <c r="AA3">
        <f t="shared" si="2"/>
        <v>38</v>
      </c>
      <c r="AC3" s="5"/>
      <c r="AD3" s="21"/>
      <c r="AE3" s="5"/>
      <c r="AF3" s="21"/>
      <c r="AG3" s="5"/>
      <c r="AH3" s="21"/>
      <c r="AI3" s="5"/>
      <c r="AJ3" s="26"/>
    </row>
    <row r="4" spans="1:36" ht="15" customHeight="1">
      <c r="A4" s="180"/>
      <c r="B4" s="53"/>
      <c r="C4" s="171" t="s">
        <v>45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X4">
        <f ca="1" t="shared" si="0"/>
        <v>1</v>
      </c>
      <c r="Y4">
        <f t="shared" si="1"/>
        <v>9</v>
      </c>
      <c r="Z4">
        <f ca="1" t="shared" si="0"/>
        <v>1</v>
      </c>
      <c r="AA4">
        <f t="shared" si="2"/>
        <v>8</v>
      </c>
      <c r="AC4" s="5"/>
      <c r="AD4" s="21"/>
      <c r="AE4" s="5"/>
      <c r="AF4" s="21"/>
      <c r="AG4" s="5"/>
      <c r="AH4" s="21"/>
      <c r="AI4" s="5"/>
      <c r="AJ4" s="26"/>
    </row>
    <row r="5" spans="1:36" ht="15">
      <c r="A5" s="174" t="s">
        <v>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81" t="s">
        <v>2</v>
      </c>
      <c r="X5">
        <f ca="1" t="shared" si="0"/>
        <v>2</v>
      </c>
      <c r="Y5">
        <f t="shared" si="1"/>
        <v>19</v>
      </c>
      <c r="Z5">
        <f ca="1" t="shared" si="0"/>
        <v>2</v>
      </c>
      <c r="AA5">
        <f t="shared" si="2"/>
        <v>18</v>
      </c>
      <c r="AC5" s="5"/>
      <c r="AD5" s="21"/>
      <c r="AE5" s="5"/>
      <c r="AF5" s="21"/>
      <c r="AG5" s="5"/>
      <c r="AH5" s="21"/>
      <c r="AI5" s="5"/>
      <c r="AJ5" s="26"/>
    </row>
    <row r="6" spans="1:27" ht="15">
      <c r="A6" s="17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82"/>
      <c r="X6">
        <f ca="1" t="shared" si="0"/>
        <v>3</v>
      </c>
      <c r="Y6">
        <f t="shared" si="1"/>
        <v>29</v>
      </c>
      <c r="Z6">
        <f ca="1" t="shared" si="0"/>
        <v>5</v>
      </c>
      <c r="AA6">
        <f t="shared" si="2"/>
        <v>48</v>
      </c>
    </row>
    <row r="7" spans="1:36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>
        <f ca="1" t="shared" si="0"/>
        <v>4</v>
      </c>
      <c r="Y7">
        <f t="shared" si="1"/>
        <v>39</v>
      </c>
      <c r="Z7">
        <f ca="1" t="shared" si="0"/>
        <v>4</v>
      </c>
      <c r="AA7">
        <f t="shared" si="2"/>
        <v>38</v>
      </c>
      <c r="AC7" s="26"/>
      <c r="AD7" s="21"/>
      <c r="AE7" s="5"/>
      <c r="AF7" s="21"/>
      <c r="AG7" s="5"/>
      <c r="AH7" s="21"/>
      <c r="AI7" s="5"/>
      <c r="AJ7" s="26"/>
    </row>
    <row r="8" spans="1:36" ht="15">
      <c r="A8" s="19" t="s">
        <v>47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>
        <f ca="1" t="shared" si="0"/>
        <v>2</v>
      </c>
      <c r="Y8">
        <f t="shared" si="1"/>
        <v>19</v>
      </c>
      <c r="Z8">
        <f ca="1" t="shared" si="0"/>
        <v>5</v>
      </c>
      <c r="AA8">
        <f t="shared" si="2"/>
        <v>48</v>
      </c>
      <c r="AC8" s="5"/>
      <c r="AD8" s="21"/>
      <c r="AE8" s="5"/>
      <c r="AF8" s="21"/>
      <c r="AG8" s="5"/>
      <c r="AH8" s="21"/>
      <c r="AI8" s="5"/>
      <c r="AJ8" s="26"/>
    </row>
    <row r="9" spans="1:36" ht="18.75">
      <c r="A9" s="58"/>
      <c r="B9" s="26"/>
      <c r="C9" s="21"/>
      <c r="D9" s="59"/>
      <c r="E9" s="55">
        <f ca="1">_XLL.ALEA.ENTRE.BORNES($U$2,$V$2)</f>
        <v>51</v>
      </c>
      <c r="F9" s="89" t="s">
        <v>8</v>
      </c>
      <c r="G9" s="55">
        <f>Y1</f>
        <v>49</v>
      </c>
      <c r="H9" s="89" t="s">
        <v>9</v>
      </c>
      <c r="I9" s="88" t="s">
        <v>10</v>
      </c>
      <c r="J9" s="88"/>
      <c r="K9" s="55"/>
      <c r="L9" s="89"/>
      <c r="M9" s="55">
        <f ca="1">_XLL.ALEA.ENTRE.BORNES($U$2,$V$2)</f>
        <v>83</v>
      </c>
      <c r="N9" s="89" t="s">
        <v>8</v>
      </c>
      <c r="O9" s="55">
        <f>AA1</f>
        <v>8</v>
      </c>
      <c r="P9" s="89" t="s">
        <v>9</v>
      </c>
      <c r="Q9" s="88" t="s">
        <v>10</v>
      </c>
      <c r="R9" s="26"/>
      <c r="S9" s="60"/>
      <c r="X9">
        <f ca="1" t="shared" si="0"/>
        <v>2</v>
      </c>
      <c r="Y9">
        <f t="shared" si="1"/>
        <v>19</v>
      </c>
      <c r="Z9">
        <f ca="1" t="shared" si="0"/>
        <v>4</v>
      </c>
      <c r="AA9">
        <f t="shared" si="2"/>
        <v>38</v>
      </c>
      <c r="AC9" s="5"/>
      <c r="AD9" s="21"/>
      <c r="AE9" s="5"/>
      <c r="AF9" s="21"/>
      <c r="AG9" s="5"/>
      <c r="AH9" s="21"/>
      <c r="AI9" s="5"/>
      <c r="AJ9" s="26"/>
    </row>
    <row r="10" spans="1:36" ht="18.75">
      <c r="A10" s="58"/>
      <c r="B10" s="59"/>
      <c r="C10" s="21"/>
      <c r="D10" s="59"/>
      <c r="E10" s="55">
        <f ca="1">_XLL.ALEA.ENTRE.BORNES($U$2,$V$2)</f>
        <v>152</v>
      </c>
      <c r="F10" s="89" t="s">
        <v>8</v>
      </c>
      <c r="G10" s="107">
        <f>Y2</f>
        <v>49</v>
      </c>
      <c r="H10" s="89" t="s">
        <v>9</v>
      </c>
      <c r="I10" s="88" t="s">
        <v>10</v>
      </c>
      <c r="J10" s="89"/>
      <c r="K10" s="55"/>
      <c r="L10" s="89"/>
      <c r="M10" s="55">
        <f ca="1">_XLL.ALEA.ENTRE.BORNES($U$2,$V$2)</f>
        <v>77</v>
      </c>
      <c r="N10" s="89" t="s">
        <v>8</v>
      </c>
      <c r="O10" s="107">
        <f>AA2</f>
        <v>8</v>
      </c>
      <c r="P10" s="89" t="s">
        <v>9</v>
      </c>
      <c r="Q10" s="88" t="s">
        <v>10</v>
      </c>
      <c r="R10" s="59"/>
      <c r="S10" s="60"/>
      <c r="X10">
        <f ca="1" t="shared" si="0"/>
        <v>2</v>
      </c>
      <c r="Y10">
        <f t="shared" si="1"/>
        <v>19</v>
      </c>
      <c r="Z10">
        <f ca="1" t="shared" si="0"/>
        <v>1</v>
      </c>
      <c r="AA10">
        <f t="shared" si="2"/>
        <v>8</v>
      </c>
      <c r="AC10" s="5"/>
      <c r="AD10" s="21"/>
      <c r="AE10" s="5"/>
      <c r="AF10" s="21"/>
      <c r="AG10" s="5"/>
      <c r="AH10" s="21"/>
      <c r="AI10" s="5"/>
      <c r="AJ10" s="26"/>
    </row>
    <row r="11" spans="1:36" ht="18.75">
      <c r="A11" s="58"/>
      <c r="B11" s="59"/>
      <c r="C11" s="21"/>
      <c r="D11" s="59"/>
      <c r="E11" s="55">
        <f ca="1">_XLL.ALEA.ENTRE.BORNES($U$2,$V$2)</f>
        <v>18</v>
      </c>
      <c r="F11" s="89" t="s">
        <v>8</v>
      </c>
      <c r="G11" s="107">
        <f>Y3</f>
        <v>49</v>
      </c>
      <c r="H11" s="89" t="s">
        <v>9</v>
      </c>
      <c r="I11" s="88" t="s">
        <v>10</v>
      </c>
      <c r="J11" s="89"/>
      <c r="K11" s="55"/>
      <c r="L11" s="89"/>
      <c r="M11" s="55">
        <f ca="1">_XLL.ALEA.ENTRE.BORNES($U$2,$V$2)</f>
        <v>212</v>
      </c>
      <c r="N11" s="89" t="s">
        <v>8</v>
      </c>
      <c r="O11" s="107">
        <f>AA3</f>
        <v>38</v>
      </c>
      <c r="P11" s="89" t="s">
        <v>9</v>
      </c>
      <c r="Q11" s="88" t="s">
        <v>10</v>
      </c>
      <c r="R11" s="59"/>
      <c r="S11" s="60"/>
      <c r="AC11" s="5"/>
      <c r="AD11" s="21"/>
      <c r="AE11" s="5"/>
      <c r="AF11" s="21"/>
      <c r="AG11" s="5"/>
      <c r="AH11" s="21"/>
      <c r="AI11" s="5"/>
      <c r="AJ11" s="26"/>
    </row>
    <row r="12" spans="1:19" ht="18.75">
      <c r="A12" s="58"/>
      <c r="B12" s="59"/>
      <c r="C12" s="21"/>
      <c r="D12" s="59"/>
      <c r="E12" s="55">
        <f ca="1">_XLL.ALEA.ENTRE.BORNES($U$2,$V$2)</f>
        <v>49</v>
      </c>
      <c r="F12" s="89" t="s">
        <v>8</v>
      </c>
      <c r="G12" s="107">
        <f>Y4</f>
        <v>9</v>
      </c>
      <c r="H12" s="89" t="s">
        <v>9</v>
      </c>
      <c r="I12" s="88" t="s">
        <v>10</v>
      </c>
      <c r="J12" s="89"/>
      <c r="K12" s="55"/>
      <c r="L12" s="89"/>
      <c r="M12" s="55">
        <f ca="1">_XLL.ALEA.ENTRE.BORNES($U$2,$V$2)</f>
        <v>232</v>
      </c>
      <c r="N12" s="89" t="s">
        <v>8</v>
      </c>
      <c r="O12" s="107">
        <f>AA4</f>
        <v>8</v>
      </c>
      <c r="P12" s="89" t="s">
        <v>9</v>
      </c>
      <c r="Q12" s="88" t="s">
        <v>10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93</v>
      </c>
      <c r="F13" s="89" t="s">
        <v>8</v>
      </c>
      <c r="G13" s="107">
        <f>Y5</f>
        <v>19</v>
      </c>
      <c r="H13" s="89" t="s">
        <v>9</v>
      </c>
      <c r="I13" s="88" t="s">
        <v>10</v>
      </c>
      <c r="J13" s="89"/>
      <c r="K13" s="55"/>
      <c r="L13" s="89"/>
      <c r="M13" s="55">
        <f ca="1">_XLL.ALEA.ENTRE.BORNES($U$2,$V$2)</f>
        <v>106</v>
      </c>
      <c r="N13" s="89" t="s">
        <v>8</v>
      </c>
      <c r="O13" s="107">
        <f>AA5</f>
        <v>18</v>
      </c>
      <c r="P13" s="89" t="s">
        <v>9</v>
      </c>
      <c r="Q13" s="88" t="s">
        <v>10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48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7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0"/>
    </row>
    <row r="17" spans="1:19" ht="15.75">
      <c r="A17" s="58"/>
      <c r="B17" s="59"/>
      <c r="C17" s="59"/>
      <c r="D17" s="59"/>
      <c r="E17" s="169" t="s">
        <v>55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</row>
    <row r="18" spans="1:19" ht="18.75">
      <c r="A18" s="58"/>
      <c r="B18" s="59"/>
      <c r="C18" s="59"/>
      <c r="D18" s="59"/>
      <c r="E18" s="173" t="s">
        <v>27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58</v>
      </c>
      <c r="B21" s="25"/>
      <c r="C21" s="56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81" t="s">
        <v>2</v>
      </c>
    </row>
    <row r="22" spans="1:19" ht="15">
      <c r="A22" s="15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82"/>
    </row>
    <row r="23" spans="1:19" ht="15">
      <c r="A23" s="12"/>
      <c r="B23" s="13"/>
      <c r="C23" s="5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7"/>
    </row>
    <row r="24" spans="1:19" ht="15">
      <c r="A24" s="19" t="s">
        <v>47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157</v>
      </c>
      <c r="F25" s="89" t="s">
        <v>8</v>
      </c>
      <c r="G25" s="107">
        <f>Y6</f>
        <v>29</v>
      </c>
      <c r="H25" s="89" t="s">
        <v>9</v>
      </c>
      <c r="I25" s="88" t="s">
        <v>10</v>
      </c>
      <c r="J25" s="88"/>
      <c r="K25" s="55"/>
      <c r="L25" s="89"/>
      <c r="M25" s="55">
        <f ca="1">_XLL.ALEA.ENTRE.BORNES($U$2,$V$2)</f>
        <v>47</v>
      </c>
      <c r="N25" s="89" t="s">
        <v>8</v>
      </c>
      <c r="O25" s="107">
        <f>AA6</f>
        <v>48</v>
      </c>
      <c r="P25" s="89" t="s">
        <v>9</v>
      </c>
      <c r="Q25" s="88" t="s">
        <v>10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226</v>
      </c>
      <c r="F26" s="89" t="s">
        <v>8</v>
      </c>
      <c r="G26" s="107">
        <f>Y7</f>
        <v>39</v>
      </c>
      <c r="H26" s="89" t="s">
        <v>9</v>
      </c>
      <c r="I26" s="88" t="s">
        <v>10</v>
      </c>
      <c r="J26" s="89"/>
      <c r="K26" s="55"/>
      <c r="L26" s="89"/>
      <c r="M26" s="55">
        <f ca="1">_XLL.ALEA.ENTRE.BORNES($U$2,$V$2)</f>
        <v>249</v>
      </c>
      <c r="N26" s="89" t="s">
        <v>8</v>
      </c>
      <c r="O26" s="107">
        <f>AA7</f>
        <v>38</v>
      </c>
      <c r="P26" s="89" t="s">
        <v>9</v>
      </c>
      <c r="Q26" s="88" t="s">
        <v>10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108</v>
      </c>
      <c r="F27" s="89" t="s">
        <v>8</v>
      </c>
      <c r="G27" s="107">
        <f>Y8</f>
        <v>19</v>
      </c>
      <c r="H27" s="89" t="s">
        <v>9</v>
      </c>
      <c r="I27" s="88" t="s">
        <v>10</v>
      </c>
      <c r="J27" s="89"/>
      <c r="K27" s="55"/>
      <c r="L27" s="89"/>
      <c r="M27" s="55">
        <f ca="1">_XLL.ALEA.ENTRE.BORNES($U$2,$V$2)</f>
        <v>28</v>
      </c>
      <c r="N27" s="89" t="s">
        <v>8</v>
      </c>
      <c r="O27" s="107">
        <f>AA8</f>
        <v>48</v>
      </c>
      <c r="P27" s="89" t="s">
        <v>9</v>
      </c>
      <c r="Q27" s="88" t="s">
        <v>10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116</v>
      </c>
      <c r="F28" s="89" t="s">
        <v>8</v>
      </c>
      <c r="G28" s="107">
        <f>Y9</f>
        <v>19</v>
      </c>
      <c r="H28" s="89" t="s">
        <v>9</v>
      </c>
      <c r="I28" s="88" t="s">
        <v>10</v>
      </c>
      <c r="J28" s="89"/>
      <c r="K28" s="55"/>
      <c r="L28" s="89"/>
      <c r="M28" s="55">
        <f ca="1">_XLL.ALEA.ENTRE.BORNES($U$2,$V$2)</f>
        <v>115</v>
      </c>
      <c r="N28" s="89" t="s">
        <v>8</v>
      </c>
      <c r="O28" s="107">
        <f>AA9</f>
        <v>38</v>
      </c>
      <c r="P28" s="89" t="s">
        <v>9</v>
      </c>
      <c r="Q28" s="88" t="s">
        <v>10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33</v>
      </c>
      <c r="F29" s="89" t="s">
        <v>8</v>
      </c>
      <c r="G29" s="107">
        <f>Y10</f>
        <v>19</v>
      </c>
      <c r="H29" s="89" t="s">
        <v>9</v>
      </c>
      <c r="I29" s="88" t="s">
        <v>10</v>
      </c>
      <c r="J29" s="89"/>
      <c r="K29" s="55"/>
      <c r="L29" s="89"/>
      <c r="M29" s="55">
        <f ca="1">_XLL.ALEA.ENTRE.BORNES($U$2,$V$2)</f>
        <v>40</v>
      </c>
      <c r="N29" s="89" t="s">
        <v>8</v>
      </c>
      <c r="O29" s="107">
        <f>AA10</f>
        <v>8</v>
      </c>
      <c r="P29" s="89" t="s">
        <v>9</v>
      </c>
      <c r="Q29" s="88" t="s">
        <v>10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48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8.75">
      <c r="A33" s="58"/>
      <c r="B33" s="59"/>
      <c r="C33" s="169" t="s">
        <v>56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60"/>
    </row>
    <row r="34" spans="1:19" ht="18.75">
      <c r="A34" s="58"/>
      <c r="B34" s="59"/>
      <c r="C34" s="173" t="s">
        <v>28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60"/>
    </row>
    <row r="35" spans="1:19" ht="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51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0.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4">
    <mergeCell ref="A1:A4"/>
    <mergeCell ref="B1:R2"/>
    <mergeCell ref="S1:S4"/>
    <mergeCell ref="C4:R4"/>
    <mergeCell ref="A5:R5"/>
    <mergeCell ref="J3:R3"/>
    <mergeCell ref="S5:S6"/>
    <mergeCell ref="C33:R33"/>
    <mergeCell ref="C34:R34"/>
    <mergeCell ref="A6:R6"/>
    <mergeCell ref="B22:R22"/>
    <mergeCell ref="E17:S17"/>
    <mergeCell ref="S21:S22"/>
    <mergeCell ref="E18:R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AA50"/>
  <sheetViews>
    <sheetView zoomScalePageLayoutView="0" workbookViewId="0" topLeftCell="A8">
      <selection activeCell="B33" sqref="B33:R33"/>
    </sheetView>
  </sheetViews>
  <sheetFormatPr defaultColWidth="11.421875" defaultRowHeight="15"/>
  <cols>
    <col min="1" max="1" width="9.00390625" style="0" customWidth="1"/>
    <col min="2" max="2" width="5.28125" style="78" customWidth="1"/>
    <col min="3" max="3" width="2.8515625" style="0" customWidth="1"/>
    <col min="4" max="4" width="3.140625" style="0" customWidth="1"/>
    <col min="5" max="5" width="12.7109375" style="63" customWidth="1"/>
    <col min="6" max="6" width="1.8515625" style="0" customWidth="1"/>
    <col min="7" max="7" width="3.421875" style="78" customWidth="1"/>
    <col min="8" max="8" width="1.57421875" style="0" customWidth="1"/>
    <col min="9" max="9" width="1.7109375" style="0" customWidth="1"/>
    <col min="10" max="10" width="5.8515625" style="0" customWidth="1"/>
    <col min="11" max="11" width="1.421875" style="0" customWidth="1"/>
    <col min="12" max="12" width="2.8515625" style="0" customWidth="1"/>
    <col min="13" max="13" width="12.140625" style="63" customWidth="1"/>
    <col min="14" max="14" width="2.00390625" style="0" customWidth="1"/>
    <col min="15" max="15" width="2.8515625" style="78" customWidth="1"/>
    <col min="16" max="16" width="2.00390625" style="0" customWidth="1"/>
    <col min="17" max="17" width="1.57421875" style="0" customWidth="1"/>
    <col min="18" max="18" width="14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3" width="11.421875" style="0" hidden="1" customWidth="1"/>
    <col min="24" max="25" width="11.421875" style="78" hidden="1" customWidth="1"/>
    <col min="26" max="27" width="11.421875" style="0" hidden="1" customWidth="1"/>
  </cols>
  <sheetData>
    <row r="1" spans="1:27" ht="15.75" customHeight="1">
      <c r="A1" s="178"/>
      <c r="B1" s="161" t="s">
        <v>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85" t="s">
        <v>154</v>
      </c>
      <c r="S1" s="22" t="s">
        <v>4</v>
      </c>
      <c r="T1" s="23" t="s">
        <v>3</v>
      </c>
      <c r="U1" s="23" t="s">
        <v>5</v>
      </c>
      <c r="V1">
        <f ca="1">_XLL.ALEA.ENTRE.BORNES($T$3,$U$3)</f>
        <v>4</v>
      </c>
      <c r="W1">
        <f aca="true" ca="1" t="shared" si="0" ref="W1:W20">_XLL.ALEA.ENTRE.BORNES($T$2,$U$2)</f>
        <v>122</v>
      </c>
      <c r="X1" s="78">
        <f>$W1/$V1</f>
        <v>30.5</v>
      </c>
      <c r="Y1" s="78">
        <f ca="1">IF(W1-AA1=0,$W1+_XLL.ALEA.ENTRE.BORNES($T$3,$V1),W1)</f>
        <v>122</v>
      </c>
      <c r="Z1">
        <f>ROUNDDOWN(X1,0)</f>
        <v>30</v>
      </c>
      <c r="AA1">
        <f>Z1*V1</f>
        <v>120</v>
      </c>
    </row>
    <row r="2" spans="1:27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186"/>
      <c r="S2" t="s">
        <v>6</v>
      </c>
      <c r="T2">
        <v>50</v>
      </c>
      <c r="U2">
        <v>250</v>
      </c>
      <c r="V2">
        <f aca="true" ca="1" t="shared" si="1" ref="V2:V20">_XLL.ALEA.ENTRE.BORNES($T$3,$U$3)</f>
        <v>8</v>
      </c>
      <c r="W2">
        <f ca="1" t="shared" si="0"/>
        <v>205</v>
      </c>
      <c r="X2" s="78">
        <f aca="true" t="shared" si="2" ref="X2:X20">$W2/$V2</f>
        <v>25.625</v>
      </c>
      <c r="Y2" s="78">
        <f aca="true" ca="1" t="shared" si="3" ref="Y2:Y20">IF(W2-AA2=0,$W2+_XLL.ALEA.ENTRE.BORNES($T$3,$V2),W2)</f>
        <v>205</v>
      </c>
      <c r="Z2">
        <f aca="true" t="shared" si="4" ref="Z2:Z20">ROUNDDOWN(X2,0)</f>
        <v>25</v>
      </c>
      <c r="AA2">
        <f aca="true" t="shared" si="5" ref="AA2:AA20">Z2*V2</f>
        <v>200</v>
      </c>
    </row>
    <row r="3" spans="1:27" ht="15" customHeight="1">
      <c r="A3" s="179"/>
      <c r="B3" s="72"/>
      <c r="C3" s="32"/>
      <c r="D3" s="32"/>
      <c r="E3" s="69"/>
      <c r="F3" s="32"/>
      <c r="G3" s="71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8"/>
      <c r="R3" s="187"/>
      <c r="S3" t="s">
        <v>7</v>
      </c>
      <c r="T3" s="21">
        <v>2</v>
      </c>
      <c r="U3" s="21">
        <v>9</v>
      </c>
      <c r="V3">
        <f ca="1" t="shared" si="1"/>
        <v>5</v>
      </c>
      <c r="W3">
        <f ca="1" t="shared" si="0"/>
        <v>84</v>
      </c>
      <c r="X3" s="78">
        <f t="shared" si="2"/>
        <v>16.8</v>
      </c>
      <c r="Y3" s="78">
        <f ca="1" t="shared" si="3"/>
        <v>84</v>
      </c>
      <c r="Z3">
        <f t="shared" si="4"/>
        <v>16</v>
      </c>
      <c r="AA3">
        <f t="shared" si="5"/>
        <v>80</v>
      </c>
    </row>
    <row r="4" spans="1:27" ht="15" customHeight="1">
      <c r="A4" s="180"/>
      <c r="B4" s="129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  <c r="R4" s="188"/>
      <c r="T4">
        <v>2</v>
      </c>
      <c r="U4">
        <v>10</v>
      </c>
      <c r="V4">
        <f ca="1" t="shared" si="1"/>
        <v>6</v>
      </c>
      <c r="W4">
        <f ca="1" t="shared" si="0"/>
        <v>56</v>
      </c>
      <c r="X4" s="78">
        <f t="shared" si="2"/>
        <v>9.333333333333334</v>
      </c>
      <c r="Y4" s="78">
        <f ca="1" t="shared" si="3"/>
        <v>56</v>
      </c>
      <c r="Z4">
        <f t="shared" si="4"/>
        <v>9</v>
      </c>
      <c r="AA4">
        <f t="shared" si="5"/>
        <v>54</v>
      </c>
    </row>
    <row r="5" spans="1:27" ht="20.25" customHeight="1">
      <c r="A5" s="189" t="s">
        <v>155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  <c r="R5" s="181" t="s">
        <v>2</v>
      </c>
      <c r="V5">
        <f ca="1" t="shared" si="1"/>
        <v>5</v>
      </c>
      <c r="W5">
        <f ca="1" t="shared" si="0"/>
        <v>130</v>
      </c>
      <c r="X5" s="78">
        <f t="shared" si="2"/>
        <v>26</v>
      </c>
      <c r="Y5" s="78">
        <f ca="1" t="shared" si="3"/>
        <v>134</v>
      </c>
      <c r="Z5">
        <f t="shared" si="4"/>
        <v>26</v>
      </c>
      <c r="AA5">
        <f t="shared" si="5"/>
        <v>130</v>
      </c>
    </row>
    <row r="6" spans="1:27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82"/>
      <c r="V6">
        <f ca="1" t="shared" si="1"/>
        <v>4</v>
      </c>
      <c r="W6">
        <f ca="1" t="shared" si="0"/>
        <v>200</v>
      </c>
      <c r="X6" s="78">
        <f t="shared" si="2"/>
        <v>50</v>
      </c>
      <c r="Y6" s="78">
        <f ca="1" t="shared" si="3"/>
        <v>203</v>
      </c>
      <c r="Z6">
        <f t="shared" si="4"/>
        <v>50</v>
      </c>
      <c r="AA6">
        <f t="shared" si="5"/>
        <v>200</v>
      </c>
    </row>
    <row r="7" spans="1:27" ht="15">
      <c r="A7" s="42"/>
      <c r="B7" s="72"/>
      <c r="C7" s="5"/>
      <c r="D7" s="5"/>
      <c r="E7" s="64"/>
      <c r="F7" s="5"/>
      <c r="G7" s="72"/>
      <c r="H7" s="5"/>
      <c r="I7" s="5"/>
      <c r="J7" s="5"/>
      <c r="K7" s="5"/>
      <c r="L7" s="5"/>
      <c r="M7" s="64"/>
      <c r="N7" s="5"/>
      <c r="O7" s="72"/>
      <c r="P7" s="5"/>
      <c r="Q7" s="5"/>
      <c r="R7" s="41"/>
      <c r="V7">
        <f ca="1" t="shared" si="1"/>
        <v>2</v>
      </c>
      <c r="W7">
        <f ca="1" t="shared" si="0"/>
        <v>155</v>
      </c>
      <c r="X7" s="78">
        <f t="shared" si="2"/>
        <v>77.5</v>
      </c>
      <c r="Y7" s="78">
        <f ca="1" t="shared" si="3"/>
        <v>155</v>
      </c>
      <c r="Z7">
        <f t="shared" si="4"/>
        <v>77</v>
      </c>
      <c r="AA7">
        <f t="shared" si="5"/>
        <v>154</v>
      </c>
    </row>
    <row r="8" spans="1:27" ht="15">
      <c r="A8" s="19" t="s">
        <v>47</v>
      </c>
      <c r="B8" s="130"/>
      <c r="C8" s="5"/>
      <c r="D8" s="5"/>
      <c r="E8" s="64"/>
      <c r="F8" s="5"/>
      <c r="G8" s="72"/>
      <c r="H8" s="5"/>
      <c r="I8" s="5"/>
      <c r="J8" s="5"/>
      <c r="K8" s="5"/>
      <c r="L8" s="5"/>
      <c r="M8" s="64"/>
      <c r="N8" s="5"/>
      <c r="O8" s="72"/>
      <c r="P8" s="5"/>
      <c r="Q8" s="5"/>
      <c r="R8" s="43"/>
      <c r="V8">
        <f ca="1" t="shared" si="1"/>
        <v>4</v>
      </c>
      <c r="W8">
        <f ca="1" t="shared" si="0"/>
        <v>200</v>
      </c>
      <c r="X8" s="78">
        <f t="shared" si="2"/>
        <v>50</v>
      </c>
      <c r="Y8" s="78">
        <f ca="1" t="shared" si="3"/>
        <v>202</v>
      </c>
      <c r="Z8">
        <f t="shared" si="4"/>
        <v>50</v>
      </c>
      <c r="AA8">
        <f t="shared" si="5"/>
        <v>200</v>
      </c>
    </row>
    <row r="9" spans="1:27" ht="18.75">
      <c r="A9" s="42"/>
      <c r="B9" s="61">
        <f>Y1</f>
        <v>122</v>
      </c>
      <c r="C9" s="117" t="s">
        <v>13</v>
      </c>
      <c r="D9" s="61">
        <f>V1</f>
        <v>4</v>
      </c>
      <c r="E9" s="155" t="s">
        <v>152</v>
      </c>
      <c r="F9" s="34" t="s">
        <v>10</v>
      </c>
      <c r="G9" s="34"/>
      <c r="H9" s="52"/>
      <c r="I9" s="35"/>
      <c r="J9" s="61">
        <f>Y6</f>
        <v>203</v>
      </c>
      <c r="K9" s="117" t="s">
        <v>13</v>
      </c>
      <c r="L9" s="61">
        <f>V6</f>
        <v>4</v>
      </c>
      <c r="M9" s="155" t="s">
        <v>153</v>
      </c>
      <c r="N9" s="34" t="s">
        <v>10</v>
      </c>
      <c r="Q9" s="26"/>
      <c r="R9" s="43"/>
      <c r="V9">
        <f ca="1" t="shared" si="1"/>
        <v>4</v>
      </c>
      <c r="W9">
        <f ca="1" t="shared" si="0"/>
        <v>229</v>
      </c>
      <c r="X9" s="78">
        <f t="shared" si="2"/>
        <v>57.25</v>
      </c>
      <c r="Y9" s="78">
        <f ca="1" t="shared" si="3"/>
        <v>229</v>
      </c>
      <c r="Z9">
        <f t="shared" si="4"/>
        <v>57</v>
      </c>
      <c r="AA9">
        <f t="shared" si="5"/>
        <v>228</v>
      </c>
    </row>
    <row r="10" spans="1:27" ht="18.75">
      <c r="A10" s="42"/>
      <c r="B10" s="61">
        <f>Y2</f>
        <v>205</v>
      </c>
      <c r="C10" s="117" t="s">
        <v>13</v>
      </c>
      <c r="D10" s="61">
        <f>V2</f>
        <v>8</v>
      </c>
      <c r="E10" s="155" t="s">
        <v>152</v>
      </c>
      <c r="F10" s="34" t="s">
        <v>10</v>
      </c>
      <c r="G10" s="35"/>
      <c r="H10" s="52"/>
      <c r="I10" s="35"/>
      <c r="J10" s="61">
        <f>Y7</f>
        <v>155</v>
      </c>
      <c r="K10" s="117" t="s">
        <v>13</v>
      </c>
      <c r="L10" s="61">
        <f>V7</f>
        <v>2</v>
      </c>
      <c r="M10" s="155" t="s">
        <v>153</v>
      </c>
      <c r="N10" s="34" t="s">
        <v>10</v>
      </c>
      <c r="Q10" s="5"/>
      <c r="R10" s="43"/>
      <c r="V10">
        <f ca="1" t="shared" si="1"/>
        <v>7</v>
      </c>
      <c r="W10">
        <f ca="1" t="shared" si="0"/>
        <v>198</v>
      </c>
      <c r="X10" s="78">
        <f t="shared" si="2"/>
        <v>28.285714285714285</v>
      </c>
      <c r="Y10" s="78">
        <f ca="1" t="shared" si="3"/>
        <v>198</v>
      </c>
      <c r="Z10">
        <f t="shared" si="4"/>
        <v>28</v>
      </c>
      <c r="AA10">
        <f t="shared" si="5"/>
        <v>196</v>
      </c>
    </row>
    <row r="11" spans="1:27" ht="18.75">
      <c r="A11" s="42"/>
      <c r="B11" s="61">
        <f>Y3</f>
        <v>84</v>
      </c>
      <c r="C11" s="117" t="s">
        <v>13</v>
      </c>
      <c r="D11" s="61">
        <f>V3</f>
        <v>5</v>
      </c>
      <c r="E11" s="155" t="s">
        <v>152</v>
      </c>
      <c r="F11" s="34" t="s">
        <v>10</v>
      </c>
      <c r="G11" s="35"/>
      <c r="H11" s="52"/>
      <c r="I11" s="35"/>
      <c r="J11" s="61">
        <f>Y8</f>
        <v>202</v>
      </c>
      <c r="K11" s="117" t="s">
        <v>13</v>
      </c>
      <c r="L11" s="61">
        <f>V8</f>
        <v>4</v>
      </c>
      <c r="M11" s="155" t="s">
        <v>153</v>
      </c>
      <c r="N11" s="34" t="s">
        <v>10</v>
      </c>
      <c r="Q11" s="5"/>
      <c r="R11" s="43"/>
      <c r="V11">
        <f ca="1" t="shared" si="1"/>
        <v>2</v>
      </c>
      <c r="W11">
        <f ca="1" t="shared" si="0"/>
        <v>210</v>
      </c>
      <c r="X11" s="78">
        <f t="shared" si="2"/>
        <v>105</v>
      </c>
      <c r="Y11" s="78">
        <f ca="1" t="shared" si="3"/>
        <v>212</v>
      </c>
      <c r="Z11">
        <f t="shared" si="4"/>
        <v>105</v>
      </c>
      <c r="AA11">
        <f t="shared" si="5"/>
        <v>210</v>
      </c>
    </row>
    <row r="12" spans="1:27" ht="18.75">
      <c r="A12" s="42"/>
      <c r="B12" s="61">
        <f>Y4</f>
        <v>56</v>
      </c>
      <c r="C12" s="117" t="s">
        <v>13</v>
      </c>
      <c r="D12" s="61">
        <f>V4</f>
        <v>6</v>
      </c>
      <c r="E12" s="155" t="s">
        <v>152</v>
      </c>
      <c r="F12" s="34" t="s">
        <v>10</v>
      </c>
      <c r="G12" s="35"/>
      <c r="H12" s="52"/>
      <c r="I12" s="35"/>
      <c r="J12" s="61">
        <f>Y9</f>
        <v>229</v>
      </c>
      <c r="K12" s="117" t="s">
        <v>13</v>
      </c>
      <c r="L12" s="61">
        <f>V9</f>
        <v>4</v>
      </c>
      <c r="M12" s="155" t="s">
        <v>153</v>
      </c>
      <c r="N12" s="34" t="s">
        <v>10</v>
      </c>
      <c r="Q12" s="5"/>
      <c r="R12" s="43"/>
      <c r="V12">
        <f ca="1" t="shared" si="1"/>
        <v>8</v>
      </c>
      <c r="W12">
        <f ca="1" t="shared" si="0"/>
        <v>213</v>
      </c>
      <c r="X12" s="78">
        <f t="shared" si="2"/>
        <v>26.625</v>
      </c>
      <c r="Y12" s="78">
        <f ca="1" t="shared" si="3"/>
        <v>213</v>
      </c>
      <c r="Z12">
        <f t="shared" si="4"/>
        <v>26</v>
      </c>
      <c r="AA12">
        <f t="shared" si="5"/>
        <v>208</v>
      </c>
    </row>
    <row r="13" spans="1:27" ht="18.75">
      <c r="A13" s="42"/>
      <c r="B13" s="61">
        <f>Y5</f>
        <v>134</v>
      </c>
      <c r="C13" s="117" t="s">
        <v>13</v>
      </c>
      <c r="D13" s="61">
        <f>V5</f>
        <v>5</v>
      </c>
      <c r="E13" s="155" t="s">
        <v>152</v>
      </c>
      <c r="F13" s="34" t="s">
        <v>10</v>
      </c>
      <c r="G13" s="35"/>
      <c r="H13" s="52"/>
      <c r="I13" s="35"/>
      <c r="J13" s="61">
        <f>Y10</f>
        <v>198</v>
      </c>
      <c r="K13" s="117" t="s">
        <v>13</v>
      </c>
      <c r="L13" s="61">
        <f>V10</f>
        <v>7</v>
      </c>
      <c r="M13" s="155" t="s">
        <v>153</v>
      </c>
      <c r="N13" s="34" t="s">
        <v>10</v>
      </c>
      <c r="Q13" s="5"/>
      <c r="R13" s="43"/>
      <c r="V13">
        <f ca="1" t="shared" si="1"/>
        <v>2</v>
      </c>
      <c r="W13">
        <f ca="1" t="shared" si="0"/>
        <v>177</v>
      </c>
      <c r="X13" s="78">
        <f t="shared" si="2"/>
        <v>88.5</v>
      </c>
      <c r="Y13" s="78">
        <f ca="1" t="shared" si="3"/>
        <v>177</v>
      </c>
      <c r="Z13">
        <f t="shared" si="4"/>
        <v>88</v>
      </c>
      <c r="AA13">
        <f t="shared" si="5"/>
        <v>176</v>
      </c>
    </row>
    <row r="14" spans="1:27" ht="15">
      <c r="A14" s="42"/>
      <c r="B14" s="72"/>
      <c r="C14" s="5"/>
      <c r="D14" s="5"/>
      <c r="E14" s="64"/>
      <c r="F14" s="5"/>
      <c r="G14" s="72"/>
      <c r="H14" s="5"/>
      <c r="I14" s="5"/>
      <c r="J14" s="5"/>
      <c r="K14" s="5"/>
      <c r="L14" s="5"/>
      <c r="M14" s="64"/>
      <c r="N14" s="5"/>
      <c r="O14" s="72"/>
      <c r="P14" s="5"/>
      <c r="Q14" s="5"/>
      <c r="R14" s="43"/>
      <c r="V14">
        <f ca="1" t="shared" si="1"/>
        <v>5</v>
      </c>
      <c r="W14">
        <f ca="1" t="shared" si="0"/>
        <v>58</v>
      </c>
      <c r="X14" s="78">
        <f t="shared" si="2"/>
        <v>11.6</v>
      </c>
      <c r="Y14" s="78">
        <f ca="1" t="shared" si="3"/>
        <v>58</v>
      </c>
      <c r="Z14">
        <f t="shared" si="4"/>
        <v>11</v>
      </c>
      <c r="AA14">
        <f t="shared" si="5"/>
        <v>55</v>
      </c>
    </row>
    <row r="15" spans="1:27" ht="15">
      <c r="A15" s="19" t="s">
        <v>48</v>
      </c>
      <c r="B15" s="130"/>
      <c r="C15" s="5"/>
      <c r="D15" s="5"/>
      <c r="E15" s="64"/>
      <c r="F15" s="5"/>
      <c r="G15" s="72"/>
      <c r="H15" s="5"/>
      <c r="I15" s="5"/>
      <c r="J15" s="5"/>
      <c r="K15" s="5"/>
      <c r="L15" s="5"/>
      <c r="M15" s="64"/>
      <c r="N15" s="5"/>
      <c r="O15" s="72"/>
      <c r="P15" s="5"/>
      <c r="Q15" s="5"/>
      <c r="R15" s="43"/>
      <c r="V15">
        <f ca="1" t="shared" si="1"/>
        <v>8</v>
      </c>
      <c r="W15">
        <f ca="1" t="shared" si="0"/>
        <v>218</v>
      </c>
      <c r="X15" s="78">
        <f t="shared" si="2"/>
        <v>27.25</v>
      </c>
      <c r="Y15" s="78">
        <f ca="1" t="shared" si="3"/>
        <v>218</v>
      </c>
      <c r="Z15">
        <f t="shared" si="4"/>
        <v>27</v>
      </c>
      <c r="AA15">
        <f t="shared" si="5"/>
        <v>216</v>
      </c>
    </row>
    <row r="16" spans="1:27" ht="15">
      <c r="A16" s="42"/>
      <c r="B16" s="209" t="s">
        <v>157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  <c r="V16">
        <f ca="1" t="shared" si="1"/>
        <v>8</v>
      </c>
      <c r="W16">
        <f ca="1" t="shared" si="0"/>
        <v>151</v>
      </c>
      <c r="X16" s="78">
        <f t="shared" si="2"/>
        <v>18.875</v>
      </c>
      <c r="Y16" s="78">
        <f ca="1" t="shared" si="3"/>
        <v>151</v>
      </c>
      <c r="Z16">
        <f t="shared" si="4"/>
        <v>18</v>
      </c>
      <c r="AA16">
        <f t="shared" si="5"/>
        <v>144</v>
      </c>
    </row>
    <row r="17" spans="1:27" ht="15" customHeight="1">
      <c r="A17" s="42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V17">
        <f ca="1" t="shared" si="1"/>
        <v>6</v>
      </c>
      <c r="W17">
        <f ca="1" t="shared" si="0"/>
        <v>222</v>
      </c>
      <c r="X17" s="78">
        <f t="shared" si="2"/>
        <v>37</v>
      </c>
      <c r="Y17" s="78">
        <f ca="1" t="shared" si="3"/>
        <v>225</v>
      </c>
      <c r="Z17">
        <f t="shared" si="4"/>
        <v>37</v>
      </c>
      <c r="AA17">
        <f t="shared" si="5"/>
        <v>222</v>
      </c>
    </row>
    <row r="18" spans="1:27" ht="16.5" customHeight="1">
      <c r="A18" s="42"/>
      <c r="B18" s="235" t="s">
        <v>158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93"/>
      <c r="R18" s="94"/>
      <c r="V18">
        <f ca="1" t="shared" si="1"/>
        <v>4</v>
      </c>
      <c r="W18">
        <f ca="1" t="shared" si="0"/>
        <v>58</v>
      </c>
      <c r="X18" s="78">
        <f t="shared" si="2"/>
        <v>14.5</v>
      </c>
      <c r="Y18" s="78">
        <f ca="1" t="shared" si="3"/>
        <v>58</v>
      </c>
      <c r="Z18">
        <f t="shared" si="4"/>
        <v>14</v>
      </c>
      <c r="AA18">
        <f t="shared" si="5"/>
        <v>56</v>
      </c>
    </row>
    <row r="19" spans="1:27" ht="15">
      <c r="A19" s="7"/>
      <c r="B19" s="73"/>
      <c r="C19" s="8"/>
      <c r="D19" s="8"/>
      <c r="E19" s="65"/>
      <c r="F19" s="8"/>
      <c r="G19" s="73"/>
      <c r="H19" s="8"/>
      <c r="I19" s="8"/>
      <c r="J19" s="8"/>
      <c r="K19" s="8"/>
      <c r="L19" s="8"/>
      <c r="M19" s="65"/>
      <c r="N19" s="8"/>
      <c r="O19" s="73"/>
      <c r="P19" s="8"/>
      <c r="Q19" s="8"/>
      <c r="R19" s="9"/>
      <c r="V19">
        <f ca="1" t="shared" si="1"/>
        <v>2</v>
      </c>
      <c r="W19">
        <f ca="1" t="shared" si="0"/>
        <v>218</v>
      </c>
      <c r="X19" s="78">
        <f t="shared" si="2"/>
        <v>109</v>
      </c>
      <c r="Y19" s="78">
        <f ca="1" t="shared" si="3"/>
        <v>220</v>
      </c>
      <c r="Z19">
        <f t="shared" si="4"/>
        <v>109</v>
      </c>
      <c r="AA19">
        <f t="shared" si="5"/>
        <v>218</v>
      </c>
    </row>
    <row r="20" spans="1:27" ht="15">
      <c r="A20" s="16"/>
      <c r="B20" s="74"/>
      <c r="C20" s="17"/>
      <c r="D20" s="17"/>
      <c r="E20" s="66"/>
      <c r="F20" s="17"/>
      <c r="G20" s="74"/>
      <c r="H20" s="17"/>
      <c r="I20" s="17"/>
      <c r="J20" s="17"/>
      <c r="K20" s="17"/>
      <c r="L20" s="17"/>
      <c r="M20" s="66"/>
      <c r="N20" s="17"/>
      <c r="O20" s="74"/>
      <c r="P20" s="17"/>
      <c r="Q20" s="17"/>
      <c r="R20" s="18"/>
      <c r="V20">
        <f ca="1" t="shared" si="1"/>
        <v>4</v>
      </c>
      <c r="W20">
        <f ca="1" t="shared" si="0"/>
        <v>232</v>
      </c>
      <c r="X20" s="78">
        <f t="shared" si="2"/>
        <v>58</v>
      </c>
      <c r="Y20" s="78">
        <f ca="1" t="shared" si="3"/>
        <v>234</v>
      </c>
      <c r="Z20">
        <f t="shared" si="4"/>
        <v>58</v>
      </c>
      <c r="AA20">
        <f t="shared" si="5"/>
        <v>232</v>
      </c>
    </row>
    <row r="21" spans="1:18" ht="30.75" customHeight="1">
      <c r="A21" s="189" t="s">
        <v>156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39" t="s">
        <v>2</v>
      </c>
    </row>
    <row r="22" spans="1:18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0"/>
    </row>
    <row r="23" spans="1:18" ht="15">
      <c r="A23" s="30"/>
      <c r="B23" s="75"/>
      <c r="C23" s="40"/>
      <c r="D23" s="11"/>
      <c r="E23" s="70"/>
      <c r="F23" s="11"/>
      <c r="G23" s="75"/>
      <c r="H23" s="11"/>
      <c r="I23" s="11"/>
      <c r="J23" s="11"/>
      <c r="K23" s="11"/>
      <c r="L23" s="11"/>
      <c r="M23" s="70"/>
      <c r="N23" s="11"/>
      <c r="O23" s="75"/>
      <c r="P23" s="11"/>
      <c r="Q23" s="11"/>
      <c r="R23" s="41"/>
    </row>
    <row r="24" spans="1:18" ht="15">
      <c r="A24" s="19" t="s">
        <v>47</v>
      </c>
      <c r="B24" s="130"/>
      <c r="C24" s="5"/>
      <c r="D24" s="5"/>
      <c r="E24" s="64"/>
      <c r="F24" s="5"/>
      <c r="G24" s="72"/>
      <c r="H24" s="5"/>
      <c r="I24" s="5"/>
      <c r="J24" s="5"/>
      <c r="K24" s="5"/>
      <c r="L24" s="5"/>
      <c r="M24" s="64"/>
      <c r="N24" s="5"/>
      <c r="O24" s="72"/>
      <c r="P24" s="5"/>
      <c r="Q24" s="5"/>
      <c r="R24" s="43"/>
    </row>
    <row r="25" spans="1:18" ht="18.75">
      <c r="A25" s="42"/>
      <c r="B25" s="61">
        <f>Y11</f>
        <v>212</v>
      </c>
      <c r="C25" s="117" t="s">
        <v>13</v>
      </c>
      <c r="D25" s="61">
        <f>V11</f>
        <v>2</v>
      </c>
      <c r="E25" s="155" t="s">
        <v>153</v>
      </c>
      <c r="F25" s="34" t="s">
        <v>10</v>
      </c>
      <c r="G25" s="34"/>
      <c r="H25" s="52"/>
      <c r="I25" s="35"/>
      <c r="J25" s="61">
        <f>Y16</f>
        <v>151</v>
      </c>
      <c r="K25" s="117" t="s">
        <v>13</v>
      </c>
      <c r="L25" s="61">
        <f>V16</f>
        <v>8</v>
      </c>
      <c r="M25" s="155" t="s">
        <v>153</v>
      </c>
      <c r="N25" s="34" t="s">
        <v>10</v>
      </c>
      <c r="Q25" s="5"/>
      <c r="R25" s="43"/>
    </row>
    <row r="26" spans="1:18" ht="18.75">
      <c r="A26" s="42"/>
      <c r="B26" s="61">
        <f>Y12</f>
        <v>213</v>
      </c>
      <c r="C26" s="117" t="s">
        <v>13</v>
      </c>
      <c r="D26" s="61">
        <f>V12</f>
        <v>8</v>
      </c>
      <c r="E26" s="155" t="s">
        <v>153</v>
      </c>
      <c r="F26" s="34" t="s">
        <v>10</v>
      </c>
      <c r="G26" s="35"/>
      <c r="H26" s="52"/>
      <c r="I26" s="35"/>
      <c r="J26" s="61">
        <f>Y17</f>
        <v>225</v>
      </c>
      <c r="K26" s="117" t="s">
        <v>13</v>
      </c>
      <c r="L26" s="61">
        <f>V17</f>
        <v>6</v>
      </c>
      <c r="M26" s="155" t="s">
        <v>153</v>
      </c>
      <c r="N26" s="34" t="s">
        <v>10</v>
      </c>
      <c r="Q26" s="5"/>
      <c r="R26" s="43"/>
    </row>
    <row r="27" spans="1:18" ht="18.75">
      <c r="A27" s="42"/>
      <c r="B27" s="61">
        <f>Y13</f>
        <v>177</v>
      </c>
      <c r="C27" s="117" t="s">
        <v>13</v>
      </c>
      <c r="D27" s="61">
        <f>V13</f>
        <v>2</v>
      </c>
      <c r="E27" s="155" t="s">
        <v>153</v>
      </c>
      <c r="F27" s="34" t="s">
        <v>10</v>
      </c>
      <c r="G27" s="35"/>
      <c r="H27" s="52"/>
      <c r="I27" s="35"/>
      <c r="J27" s="61">
        <f>Y18</f>
        <v>58</v>
      </c>
      <c r="K27" s="117" t="s">
        <v>13</v>
      </c>
      <c r="L27" s="61">
        <f>V18</f>
        <v>4</v>
      </c>
      <c r="M27" s="155" t="s">
        <v>153</v>
      </c>
      <c r="N27" s="34" t="s">
        <v>10</v>
      </c>
      <c r="Q27" s="5"/>
      <c r="R27" s="43"/>
    </row>
    <row r="28" spans="1:18" ht="18.75">
      <c r="A28" s="42"/>
      <c r="B28" s="61">
        <f>Y14</f>
        <v>58</v>
      </c>
      <c r="C28" s="117" t="s">
        <v>13</v>
      </c>
      <c r="D28" s="61">
        <f>V14</f>
        <v>5</v>
      </c>
      <c r="E28" s="155" t="s">
        <v>153</v>
      </c>
      <c r="F28" s="34" t="s">
        <v>10</v>
      </c>
      <c r="G28" s="35"/>
      <c r="H28" s="52"/>
      <c r="I28" s="35"/>
      <c r="J28" s="61">
        <f>Y19</f>
        <v>220</v>
      </c>
      <c r="K28" s="117" t="s">
        <v>13</v>
      </c>
      <c r="L28" s="61">
        <f>V19</f>
        <v>2</v>
      </c>
      <c r="M28" s="155" t="s">
        <v>153</v>
      </c>
      <c r="N28" s="34" t="s">
        <v>10</v>
      </c>
      <c r="Q28" s="5"/>
      <c r="R28" s="43"/>
    </row>
    <row r="29" spans="1:18" ht="18.75">
      <c r="A29" s="42"/>
      <c r="B29" s="61">
        <f>Y15</f>
        <v>218</v>
      </c>
      <c r="C29" s="117" t="s">
        <v>13</v>
      </c>
      <c r="D29" s="61">
        <f>V15</f>
        <v>8</v>
      </c>
      <c r="E29" s="155" t="s">
        <v>153</v>
      </c>
      <c r="F29" s="34" t="s">
        <v>10</v>
      </c>
      <c r="G29" s="35"/>
      <c r="H29" s="52"/>
      <c r="I29" s="35"/>
      <c r="J29" s="61">
        <f>Y20</f>
        <v>234</v>
      </c>
      <c r="K29" s="117" t="s">
        <v>13</v>
      </c>
      <c r="L29" s="61">
        <f>V20</f>
        <v>4</v>
      </c>
      <c r="M29" s="155" t="s">
        <v>153</v>
      </c>
      <c r="N29" s="34" t="s">
        <v>10</v>
      </c>
      <c r="Q29" s="5"/>
      <c r="R29" s="43"/>
    </row>
    <row r="30" spans="1:18" ht="15">
      <c r="A30" s="42"/>
      <c r="B30" s="72"/>
      <c r="C30" s="5"/>
      <c r="D30" s="5"/>
      <c r="E30" s="64"/>
      <c r="F30" s="5"/>
      <c r="G30" s="72"/>
      <c r="H30" s="5"/>
      <c r="I30" s="5"/>
      <c r="J30" s="5"/>
      <c r="K30" s="5"/>
      <c r="L30" s="5"/>
      <c r="M30" s="64"/>
      <c r="N30" s="5"/>
      <c r="O30" s="72"/>
      <c r="P30" s="5"/>
      <c r="Q30" s="5"/>
      <c r="R30" s="43"/>
    </row>
    <row r="31" spans="1:18" ht="15">
      <c r="A31" s="19" t="s">
        <v>48</v>
      </c>
      <c r="B31" s="72"/>
      <c r="C31" s="5"/>
      <c r="D31" s="5"/>
      <c r="E31" s="64"/>
      <c r="F31" s="5"/>
      <c r="G31" s="72"/>
      <c r="H31" s="5"/>
      <c r="I31" s="5"/>
      <c r="J31" s="5"/>
      <c r="K31" s="5"/>
      <c r="L31" s="5"/>
      <c r="M31" s="64"/>
      <c r="N31" s="5"/>
      <c r="O31" s="72"/>
      <c r="P31" s="5"/>
      <c r="Q31" s="5"/>
      <c r="R31" s="43"/>
    </row>
    <row r="32" spans="1:18" ht="15">
      <c r="A32" s="19"/>
      <c r="B32" s="130"/>
      <c r="C32" s="5"/>
      <c r="D32" s="5"/>
      <c r="E32" s="64"/>
      <c r="F32" s="5"/>
      <c r="G32" s="72"/>
      <c r="H32" s="5"/>
      <c r="I32" s="5"/>
      <c r="J32" s="5"/>
      <c r="K32" s="5"/>
      <c r="L32" s="5"/>
      <c r="M32" s="64"/>
      <c r="N32" s="5"/>
      <c r="O32" s="72"/>
      <c r="P32" s="5"/>
      <c r="Q32" s="5"/>
      <c r="R32" s="43"/>
    </row>
    <row r="33" spans="1:18" ht="15.75" customHeight="1">
      <c r="A33" s="42"/>
      <c r="B33" s="227" t="s">
        <v>191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34"/>
    </row>
    <row r="34" spans="1:18" ht="18.75">
      <c r="A34" s="42"/>
      <c r="B34" s="156" t="s">
        <v>159</v>
      </c>
      <c r="C34" s="90"/>
      <c r="D34" s="90"/>
      <c r="E34" s="95"/>
      <c r="F34" s="90"/>
      <c r="G34" s="96"/>
      <c r="H34" s="90"/>
      <c r="I34" s="90"/>
      <c r="J34" s="90"/>
      <c r="K34" s="90"/>
      <c r="L34" s="90"/>
      <c r="M34" s="95"/>
      <c r="N34" s="90"/>
      <c r="O34" s="96"/>
      <c r="P34" s="90"/>
      <c r="Q34" s="90"/>
      <c r="R34" s="31"/>
    </row>
    <row r="35" spans="1:18" ht="18.75">
      <c r="A35" s="42"/>
      <c r="B35" s="98"/>
      <c r="C35" s="35"/>
      <c r="D35" s="35"/>
      <c r="E35" s="97"/>
      <c r="F35" s="35"/>
      <c r="G35" s="98"/>
      <c r="H35" s="35"/>
      <c r="I35" s="35"/>
      <c r="J35" s="35"/>
      <c r="K35" s="35"/>
      <c r="L35" s="35"/>
      <c r="M35" s="92"/>
      <c r="N35" s="35"/>
      <c r="O35" s="98"/>
      <c r="P35" s="35"/>
      <c r="Q35" s="35"/>
      <c r="R35" s="43"/>
    </row>
    <row r="36" spans="1:18" ht="15">
      <c r="A36" s="42"/>
      <c r="B36" s="72"/>
      <c r="C36" s="5"/>
      <c r="D36" s="5"/>
      <c r="E36" s="64"/>
      <c r="F36" s="5"/>
      <c r="G36" s="72"/>
      <c r="H36" s="5"/>
      <c r="I36" s="5"/>
      <c r="J36" s="5"/>
      <c r="K36" s="5"/>
      <c r="L36" s="5"/>
      <c r="M36" s="64"/>
      <c r="N36" s="5"/>
      <c r="O36" s="72"/>
      <c r="P36" s="5"/>
      <c r="Q36" s="5"/>
      <c r="R36" s="9"/>
    </row>
    <row r="37" spans="1:18" ht="15">
      <c r="A37" s="16"/>
      <c r="B37" s="74"/>
      <c r="C37" s="17"/>
      <c r="D37" s="17"/>
      <c r="E37" s="66"/>
      <c r="F37" s="17"/>
      <c r="G37" s="74"/>
      <c r="H37" s="17"/>
      <c r="I37" s="17"/>
      <c r="J37" s="17"/>
      <c r="K37" s="17"/>
      <c r="L37" s="17"/>
      <c r="M37" s="66"/>
      <c r="N37" s="17"/>
      <c r="O37" s="74"/>
      <c r="P37" s="17"/>
      <c r="Q37" s="17"/>
      <c r="R37" s="18"/>
    </row>
    <row r="38" spans="1:18" ht="15">
      <c r="A38" s="1"/>
      <c r="B38" s="77"/>
      <c r="C38" s="40"/>
      <c r="D38" s="40"/>
      <c r="E38" s="68"/>
      <c r="F38" s="40"/>
      <c r="G38" s="77"/>
      <c r="H38" s="40"/>
      <c r="I38" s="40"/>
      <c r="J38" s="40"/>
      <c r="K38" s="40"/>
      <c r="L38" s="40"/>
      <c r="M38" s="68"/>
      <c r="N38" s="40"/>
      <c r="O38" s="77"/>
      <c r="P38" s="40"/>
      <c r="Q38" s="40"/>
      <c r="R38" s="41"/>
    </row>
    <row r="39" spans="1:18" ht="15">
      <c r="A39" s="19" t="s">
        <v>51</v>
      </c>
      <c r="B39" s="130"/>
      <c r="C39" s="5"/>
      <c r="D39" s="5"/>
      <c r="E39" s="64"/>
      <c r="F39" s="5"/>
      <c r="G39" s="72"/>
      <c r="H39" s="5"/>
      <c r="I39" s="5"/>
      <c r="J39" s="5"/>
      <c r="K39" s="5"/>
      <c r="L39" s="5"/>
      <c r="M39" s="64"/>
      <c r="N39" s="5"/>
      <c r="O39" s="72"/>
      <c r="P39" s="5"/>
      <c r="Q39" s="5"/>
      <c r="R39" s="43"/>
    </row>
    <row r="40" spans="1:18" ht="15" customHeight="1">
      <c r="A40" s="42"/>
      <c r="B40" s="72"/>
      <c r="C40" s="5"/>
      <c r="D40" s="5"/>
      <c r="E40" s="64"/>
      <c r="F40" s="5"/>
      <c r="G40" s="72"/>
      <c r="H40" s="5"/>
      <c r="I40" s="5"/>
      <c r="J40" s="5"/>
      <c r="K40" s="5"/>
      <c r="L40" s="5"/>
      <c r="M40" s="64"/>
      <c r="N40" s="5"/>
      <c r="O40" s="72"/>
      <c r="P40" s="5"/>
      <c r="Q40" s="5"/>
      <c r="R40" s="43"/>
    </row>
    <row r="41" spans="1:18" ht="15">
      <c r="A41" s="42"/>
      <c r="B41" s="72"/>
      <c r="C41" s="5"/>
      <c r="D41" s="5"/>
      <c r="E41" s="64"/>
      <c r="F41" s="5"/>
      <c r="G41" s="72"/>
      <c r="H41" s="5"/>
      <c r="I41" s="5"/>
      <c r="J41" s="5"/>
      <c r="K41" s="5"/>
      <c r="L41" s="5"/>
      <c r="M41" s="64"/>
      <c r="N41" s="5"/>
      <c r="O41" s="72"/>
      <c r="P41" s="5"/>
      <c r="Q41" s="5"/>
      <c r="R41" s="43"/>
    </row>
    <row r="42" spans="1:18" ht="15">
      <c r="A42" s="42"/>
      <c r="B42" s="72"/>
      <c r="C42" s="5"/>
      <c r="D42" s="5"/>
      <c r="E42" s="64"/>
      <c r="F42" s="5"/>
      <c r="G42" s="72"/>
      <c r="H42" s="5"/>
      <c r="I42" s="5"/>
      <c r="J42" s="5"/>
      <c r="K42" s="5"/>
      <c r="L42" s="5"/>
      <c r="M42" s="64"/>
      <c r="N42" s="5"/>
      <c r="O42" s="72"/>
      <c r="P42" s="5"/>
      <c r="Q42" s="5"/>
      <c r="R42" s="43"/>
    </row>
    <row r="43" spans="1:18" ht="15">
      <c r="A43" s="42"/>
      <c r="B43" s="72"/>
      <c r="C43" s="5"/>
      <c r="D43" s="5"/>
      <c r="E43" s="64"/>
      <c r="F43" s="5"/>
      <c r="G43" s="72"/>
      <c r="H43" s="5"/>
      <c r="I43" s="5"/>
      <c r="J43" s="5"/>
      <c r="K43" s="5"/>
      <c r="L43" s="5"/>
      <c r="M43" s="64"/>
      <c r="N43" s="5"/>
      <c r="O43" s="72"/>
      <c r="P43" s="5"/>
      <c r="Q43" s="5"/>
      <c r="R43" s="43"/>
    </row>
    <row r="44" spans="1:18" ht="15">
      <c r="A44" s="42"/>
      <c r="B44" s="72"/>
      <c r="C44" s="5"/>
      <c r="D44" s="5"/>
      <c r="E44" s="64"/>
      <c r="F44" s="5"/>
      <c r="G44" s="72"/>
      <c r="H44" s="5"/>
      <c r="I44" s="5"/>
      <c r="J44" s="5"/>
      <c r="K44" s="5"/>
      <c r="L44" s="5"/>
      <c r="M44" s="64"/>
      <c r="N44" s="5"/>
      <c r="O44" s="72"/>
      <c r="P44" s="5"/>
      <c r="Q44" s="5"/>
      <c r="R44" s="43"/>
    </row>
    <row r="45" spans="1:18" ht="15">
      <c r="A45" s="42"/>
      <c r="B45" s="72"/>
      <c r="C45" s="5"/>
      <c r="D45" s="5"/>
      <c r="E45" s="64"/>
      <c r="F45" s="5"/>
      <c r="G45" s="72"/>
      <c r="H45" s="5"/>
      <c r="I45" s="5"/>
      <c r="J45" s="5"/>
      <c r="K45" s="5"/>
      <c r="L45" s="5"/>
      <c r="M45" s="64"/>
      <c r="N45" s="5"/>
      <c r="O45" s="72"/>
      <c r="P45" s="5"/>
      <c r="Q45" s="5"/>
      <c r="R45" s="43"/>
    </row>
    <row r="46" spans="1:18" ht="15">
      <c r="A46" s="42"/>
      <c r="B46" s="72"/>
      <c r="C46" s="5"/>
      <c r="D46" s="5"/>
      <c r="E46" s="64"/>
      <c r="F46" s="5"/>
      <c r="G46" s="72"/>
      <c r="H46" s="5"/>
      <c r="I46" s="5"/>
      <c r="J46" s="5"/>
      <c r="K46" s="5"/>
      <c r="L46" s="5"/>
      <c r="M46" s="64"/>
      <c r="N46" s="5"/>
      <c r="O46" s="72"/>
      <c r="P46" s="5"/>
      <c r="Q46" s="5"/>
      <c r="R46" s="43"/>
    </row>
    <row r="47" spans="1:18" ht="15">
      <c r="A47" s="7"/>
      <c r="B47" s="73"/>
      <c r="C47" s="8"/>
      <c r="D47" s="8"/>
      <c r="E47" s="65"/>
      <c r="F47" s="8"/>
      <c r="G47" s="73"/>
      <c r="H47" s="8"/>
      <c r="I47" s="8"/>
      <c r="J47" s="8"/>
      <c r="K47" s="8"/>
      <c r="L47" s="8"/>
      <c r="M47" s="65"/>
      <c r="N47" s="8"/>
      <c r="O47" s="73"/>
      <c r="P47" s="8"/>
      <c r="Q47" s="8"/>
      <c r="R47" s="9"/>
    </row>
    <row r="48" spans="1:18" ht="15">
      <c r="A48" s="4"/>
      <c r="B48" s="72"/>
      <c r="C48" s="5"/>
      <c r="D48" s="5"/>
      <c r="E48" s="64"/>
      <c r="F48" s="5"/>
      <c r="G48" s="72"/>
      <c r="H48" s="5"/>
      <c r="I48" s="5"/>
      <c r="J48" s="5"/>
      <c r="K48" s="5"/>
      <c r="L48" s="5"/>
      <c r="M48" s="64"/>
      <c r="N48" s="5"/>
      <c r="O48" s="72"/>
      <c r="P48" s="5"/>
      <c r="Q48" s="5"/>
      <c r="R48" s="6"/>
    </row>
    <row r="49" spans="1:18" ht="15">
      <c r="A49" s="4"/>
      <c r="B49" s="72"/>
      <c r="C49" s="5"/>
      <c r="D49" s="5"/>
      <c r="E49" s="64"/>
      <c r="F49" s="5"/>
      <c r="G49" s="72"/>
      <c r="H49" s="5"/>
      <c r="I49" s="5"/>
      <c r="J49" s="5"/>
      <c r="K49" s="5"/>
      <c r="L49" s="5"/>
      <c r="M49" s="64"/>
      <c r="N49" s="5"/>
      <c r="O49" s="72"/>
      <c r="P49" s="5"/>
      <c r="Q49" s="5"/>
      <c r="R49" s="6"/>
    </row>
    <row r="50" spans="1:18" ht="15">
      <c r="A50" s="7"/>
      <c r="B50" s="73"/>
      <c r="C50" s="8"/>
      <c r="D50" s="8"/>
      <c r="E50" s="65"/>
      <c r="F50" s="8"/>
      <c r="G50" s="73"/>
      <c r="H50" s="8"/>
      <c r="I50" s="8"/>
      <c r="J50" s="8"/>
      <c r="K50" s="8"/>
      <c r="L50" s="8"/>
      <c r="M50" s="65"/>
      <c r="N50" s="8"/>
      <c r="O50" s="73"/>
      <c r="P50" s="8"/>
      <c r="Q50" s="8"/>
      <c r="R50" s="9"/>
    </row>
  </sheetData>
  <sheetProtection/>
  <mergeCells count="11">
    <mergeCell ref="B18:P18"/>
    <mergeCell ref="C4:Q4"/>
    <mergeCell ref="A5:Q6"/>
    <mergeCell ref="B33:R33"/>
    <mergeCell ref="A21:Q22"/>
    <mergeCell ref="B16:R17"/>
    <mergeCell ref="J3:Q3"/>
    <mergeCell ref="R5:R6"/>
    <mergeCell ref="A1:A4"/>
    <mergeCell ref="B1:Q2"/>
    <mergeCell ref="R1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AH50"/>
  <sheetViews>
    <sheetView zoomScalePageLayoutView="0" workbookViewId="0" topLeftCell="A10">
      <selection activeCell="AH31" sqref="AH31:AO31"/>
    </sheetView>
  </sheetViews>
  <sheetFormatPr defaultColWidth="11.421875" defaultRowHeight="15"/>
  <cols>
    <col min="1" max="1" width="9.00390625" style="0" customWidth="1"/>
    <col min="2" max="2" width="5.7109375" style="0" customWidth="1"/>
    <col min="3" max="3" width="2.00390625" style="0" customWidth="1"/>
    <col min="4" max="4" width="2.421875" style="0" customWidth="1"/>
    <col min="5" max="5" width="4.140625" style="0" customWidth="1"/>
    <col min="6" max="6" width="5.28125" style="0" customWidth="1"/>
    <col min="7" max="7" width="2.8515625" style="0" customWidth="1"/>
    <col min="8" max="8" width="3.8515625" style="0" customWidth="1"/>
    <col min="9" max="9" width="4.28125" style="0" customWidth="1"/>
    <col min="10" max="10" width="5.421875" style="0" customWidth="1"/>
    <col min="11" max="11" width="2.00390625" style="0" customWidth="1"/>
    <col min="12" max="12" width="2.57421875" style="0" customWidth="1"/>
    <col min="13" max="13" width="4.00390625" style="0" customWidth="1"/>
    <col min="14" max="14" width="5.421875" style="0" customWidth="1"/>
    <col min="15" max="15" width="2.7109375" style="0" customWidth="1"/>
    <col min="16" max="16" width="4.00390625" style="0" customWidth="1"/>
    <col min="17" max="17" width="3.421875" style="0" customWidth="1"/>
    <col min="18" max="18" width="2.1406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29" width="0" style="0" hidden="1" customWidth="1"/>
    <col min="30" max="30" width="0" style="78" hidden="1" customWidth="1"/>
    <col min="31" max="31" width="0" style="0" hidden="1" customWidth="1"/>
  </cols>
  <sheetData>
    <row r="1" spans="1:30" ht="15.75" customHeight="1">
      <c r="A1" s="178"/>
      <c r="B1" s="161" t="s">
        <v>46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  <c r="S1" s="185" t="s">
        <v>160</v>
      </c>
      <c r="T1" s="22" t="s">
        <v>4</v>
      </c>
      <c r="U1" s="23" t="s">
        <v>3</v>
      </c>
      <c r="V1" s="23" t="s">
        <v>5</v>
      </c>
      <c r="X1">
        <f ca="1">_XLL.ALEA.ENTRE.BORNES($U$3,$V$3)</f>
        <v>6</v>
      </c>
      <c r="Y1">
        <f>CHOOSE(X1,3,4,5,9,3,4,5,9,3,4,5,9)</f>
        <v>4</v>
      </c>
      <c r="Z1">
        <f ca="1">_XLL.ALEA.ENTRE.BORNES($U$2,$V$2)</f>
        <v>25</v>
      </c>
      <c r="AA1">
        <f>Z1/Y1</f>
        <v>6.25</v>
      </c>
      <c r="AB1">
        <f>ROUNDDOWN(AA1,0)</f>
        <v>6</v>
      </c>
      <c r="AC1">
        <f>AB1*Y1</f>
        <v>24</v>
      </c>
      <c r="AD1" s="78">
        <f ca="1">IF(Z1-AC1=0,Z1+_XLL.ALEA.ENTRE.BORNES($U$3,Y1-1),Z1)</f>
        <v>25</v>
      </c>
    </row>
    <row r="2" spans="1:30" ht="15" customHeight="1">
      <c r="A2" s="179"/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  <c r="S2" s="186"/>
      <c r="T2" t="s">
        <v>6</v>
      </c>
      <c r="U2">
        <v>12</v>
      </c>
      <c r="V2">
        <v>99</v>
      </c>
      <c r="X2">
        <f aca="true" ca="1" t="shared" si="0" ref="X2:X22">_XLL.ALEA.ENTRE.BORNES($U$3,$V$3)</f>
        <v>12</v>
      </c>
      <c r="Y2">
        <f aca="true" t="shared" si="1" ref="Y2:Y20">CHOOSE(X2,3,4,5,9,3,4,5,9,3,4,5,9)</f>
        <v>9</v>
      </c>
      <c r="Z2">
        <f aca="true" ca="1" t="shared" si="2" ref="Z2:Z20">_XLL.ALEA.ENTRE.BORNES($U$2,$V$2)</f>
        <v>77</v>
      </c>
      <c r="AA2">
        <f aca="true" t="shared" si="3" ref="AA2:AA20">Z2/Y2</f>
        <v>8.555555555555555</v>
      </c>
      <c r="AB2">
        <f aca="true" t="shared" si="4" ref="AB2:AB20">ROUNDDOWN(AA2,0)</f>
        <v>8</v>
      </c>
      <c r="AC2">
        <f aca="true" t="shared" si="5" ref="AC2:AC20">AB2*Y2</f>
        <v>72</v>
      </c>
      <c r="AD2" s="78">
        <f aca="true" ca="1" t="shared" si="6" ref="AD2:AD20">IF(Z2-AC2=0,Z2+_XLL.ALEA.ENTRE.BORNES($U$3,Y2-1),Z2)</f>
        <v>77</v>
      </c>
    </row>
    <row r="3" spans="1:30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12</v>
      </c>
      <c r="X3">
        <f ca="1" t="shared" si="0"/>
        <v>3</v>
      </c>
      <c r="Y3">
        <f t="shared" si="1"/>
        <v>5</v>
      </c>
      <c r="Z3">
        <f ca="1" t="shared" si="2"/>
        <v>90</v>
      </c>
      <c r="AA3">
        <f t="shared" si="3"/>
        <v>18</v>
      </c>
      <c r="AB3">
        <f t="shared" si="4"/>
        <v>18</v>
      </c>
      <c r="AC3">
        <f t="shared" si="5"/>
        <v>90</v>
      </c>
      <c r="AD3" s="78">
        <f ca="1" t="shared" si="6"/>
        <v>93</v>
      </c>
    </row>
    <row r="4" spans="1:30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X4">
        <f ca="1" t="shared" si="0"/>
        <v>4</v>
      </c>
      <c r="Y4">
        <f t="shared" si="1"/>
        <v>9</v>
      </c>
      <c r="Z4">
        <f ca="1" t="shared" si="2"/>
        <v>64</v>
      </c>
      <c r="AA4">
        <f t="shared" si="3"/>
        <v>7.111111111111111</v>
      </c>
      <c r="AB4">
        <f t="shared" si="4"/>
        <v>7</v>
      </c>
      <c r="AC4">
        <f t="shared" si="5"/>
        <v>63</v>
      </c>
      <c r="AD4" s="78">
        <f ca="1" t="shared" si="6"/>
        <v>64</v>
      </c>
    </row>
    <row r="5" spans="1:30" ht="20.25" customHeight="1">
      <c r="A5" s="189" t="s">
        <v>161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>
        <f ca="1" t="shared" si="0"/>
        <v>10</v>
      </c>
      <c r="Y5">
        <f t="shared" si="1"/>
        <v>4</v>
      </c>
      <c r="Z5">
        <f ca="1" t="shared" si="2"/>
        <v>96</v>
      </c>
      <c r="AA5">
        <f t="shared" si="3"/>
        <v>24</v>
      </c>
      <c r="AB5">
        <f t="shared" si="4"/>
        <v>24</v>
      </c>
      <c r="AC5">
        <f t="shared" si="5"/>
        <v>96</v>
      </c>
      <c r="AD5" s="78">
        <f ca="1" t="shared" si="6"/>
        <v>97</v>
      </c>
    </row>
    <row r="6" spans="1:30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0"/>
        <v>4</v>
      </c>
      <c r="Y6">
        <f t="shared" si="1"/>
        <v>9</v>
      </c>
      <c r="Z6">
        <f ca="1" t="shared" si="2"/>
        <v>78</v>
      </c>
      <c r="AA6">
        <f t="shared" si="3"/>
        <v>8.666666666666666</v>
      </c>
      <c r="AB6">
        <f t="shared" si="4"/>
        <v>8</v>
      </c>
      <c r="AC6">
        <f t="shared" si="5"/>
        <v>72</v>
      </c>
      <c r="AD6" s="78">
        <f ca="1" t="shared" si="6"/>
        <v>78</v>
      </c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0"/>
        <v>5</v>
      </c>
      <c r="Y7">
        <f t="shared" si="1"/>
        <v>3</v>
      </c>
      <c r="Z7">
        <f ca="1" t="shared" si="2"/>
        <v>12</v>
      </c>
      <c r="AA7">
        <f t="shared" si="3"/>
        <v>4</v>
      </c>
      <c r="AB7">
        <f t="shared" si="4"/>
        <v>4</v>
      </c>
      <c r="AC7">
        <f t="shared" si="5"/>
        <v>12</v>
      </c>
      <c r="AD7" s="78">
        <f ca="1" t="shared" si="6"/>
        <v>14</v>
      </c>
    </row>
    <row r="8" spans="1:30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0"/>
        <v>2</v>
      </c>
      <c r="Y8">
        <f t="shared" si="1"/>
        <v>4</v>
      </c>
      <c r="Z8">
        <f ca="1" t="shared" si="2"/>
        <v>70</v>
      </c>
      <c r="AA8">
        <f t="shared" si="3"/>
        <v>17.5</v>
      </c>
      <c r="AB8">
        <f t="shared" si="4"/>
        <v>17</v>
      </c>
      <c r="AC8">
        <f t="shared" si="5"/>
        <v>68</v>
      </c>
      <c r="AD8" s="78">
        <f ca="1" t="shared" si="6"/>
        <v>70</v>
      </c>
    </row>
    <row r="9" spans="1:30" ht="18.75">
      <c r="A9" s="42"/>
      <c r="B9" s="33">
        <f>AD1</f>
        <v>25</v>
      </c>
      <c r="C9" s="33" t="s">
        <v>13</v>
      </c>
      <c r="D9" s="34">
        <f>$Y1</f>
        <v>4</v>
      </c>
      <c r="E9" s="131" t="s">
        <v>5</v>
      </c>
      <c r="F9" s="114" t="s">
        <v>19</v>
      </c>
      <c r="G9" s="114" t="s">
        <v>9</v>
      </c>
      <c r="H9" s="52" t="s">
        <v>14</v>
      </c>
      <c r="I9" s="35"/>
      <c r="J9" s="52">
        <f>AD6</f>
        <v>78</v>
      </c>
      <c r="K9" s="33" t="s">
        <v>13</v>
      </c>
      <c r="L9" s="34">
        <f>$Y6</f>
        <v>9</v>
      </c>
      <c r="M9" s="131" t="s">
        <v>5</v>
      </c>
      <c r="N9" s="114" t="s">
        <v>19</v>
      </c>
      <c r="O9" s="114" t="s">
        <v>9</v>
      </c>
      <c r="P9" s="34" t="s">
        <v>14</v>
      </c>
      <c r="S9" s="43"/>
      <c r="X9">
        <f ca="1" t="shared" si="0"/>
        <v>6</v>
      </c>
      <c r="Y9">
        <f t="shared" si="1"/>
        <v>4</v>
      </c>
      <c r="Z9">
        <f ca="1" t="shared" si="2"/>
        <v>88</v>
      </c>
      <c r="AA9">
        <f t="shared" si="3"/>
        <v>22</v>
      </c>
      <c r="AB9">
        <f t="shared" si="4"/>
        <v>22</v>
      </c>
      <c r="AC9">
        <f t="shared" si="5"/>
        <v>88</v>
      </c>
      <c r="AD9" s="78">
        <f ca="1" t="shared" si="6"/>
        <v>89</v>
      </c>
    </row>
    <row r="10" spans="1:30" ht="18.75">
      <c r="A10" s="42"/>
      <c r="B10" s="112">
        <f>AD2</f>
        <v>77</v>
      </c>
      <c r="C10" s="33" t="s">
        <v>13</v>
      </c>
      <c r="D10" s="114">
        <f>$Y2</f>
        <v>9</v>
      </c>
      <c r="E10" s="131" t="s">
        <v>5</v>
      </c>
      <c r="F10" s="114" t="s">
        <v>19</v>
      </c>
      <c r="G10" s="114" t="s">
        <v>9</v>
      </c>
      <c r="H10" s="52" t="s">
        <v>14</v>
      </c>
      <c r="I10" s="35"/>
      <c r="J10" s="112">
        <f>AD7</f>
        <v>14</v>
      </c>
      <c r="K10" s="33" t="s">
        <v>13</v>
      </c>
      <c r="L10" s="114">
        <f>$Y7</f>
        <v>3</v>
      </c>
      <c r="M10" s="131" t="s">
        <v>5</v>
      </c>
      <c r="N10" s="114" t="s">
        <v>19</v>
      </c>
      <c r="O10" s="114" t="s">
        <v>9</v>
      </c>
      <c r="P10" s="34" t="s">
        <v>14</v>
      </c>
      <c r="S10" s="43"/>
      <c r="X10">
        <f ca="1" t="shared" si="0"/>
        <v>3</v>
      </c>
      <c r="Y10">
        <f t="shared" si="1"/>
        <v>5</v>
      </c>
      <c r="Z10">
        <f ca="1" t="shared" si="2"/>
        <v>66</v>
      </c>
      <c r="AA10">
        <f t="shared" si="3"/>
        <v>13.2</v>
      </c>
      <c r="AB10">
        <f t="shared" si="4"/>
        <v>13</v>
      </c>
      <c r="AC10">
        <f t="shared" si="5"/>
        <v>65</v>
      </c>
      <c r="AD10" s="78">
        <f ca="1" t="shared" si="6"/>
        <v>66</v>
      </c>
    </row>
    <row r="11" spans="1:30" ht="18.75">
      <c r="A11" s="42"/>
      <c r="B11" s="112">
        <f>AD3</f>
        <v>93</v>
      </c>
      <c r="C11" s="33" t="s">
        <v>13</v>
      </c>
      <c r="D11" s="114">
        <f>$Y3</f>
        <v>5</v>
      </c>
      <c r="E11" s="131" t="s">
        <v>5</v>
      </c>
      <c r="F11" s="114" t="s">
        <v>19</v>
      </c>
      <c r="G11" s="114" t="s">
        <v>9</v>
      </c>
      <c r="H11" s="52" t="s">
        <v>14</v>
      </c>
      <c r="I11" s="35"/>
      <c r="J11" s="112">
        <f>AD8</f>
        <v>70</v>
      </c>
      <c r="K11" s="33" t="s">
        <v>13</v>
      </c>
      <c r="L11" s="114">
        <f>$Y8</f>
        <v>4</v>
      </c>
      <c r="M11" s="131" t="s">
        <v>5</v>
      </c>
      <c r="N11" s="114" t="s">
        <v>19</v>
      </c>
      <c r="O11" s="114" t="s">
        <v>9</v>
      </c>
      <c r="P11" s="34" t="s">
        <v>14</v>
      </c>
      <c r="S11" s="43"/>
      <c r="X11">
        <f ca="1" t="shared" si="0"/>
        <v>11</v>
      </c>
      <c r="Y11">
        <f t="shared" si="1"/>
        <v>5</v>
      </c>
      <c r="Z11">
        <f ca="1" t="shared" si="2"/>
        <v>18</v>
      </c>
      <c r="AA11">
        <f t="shared" si="3"/>
        <v>3.6</v>
      </c>
      <c r="AB11">
        <f t="shared" si="4"/>
        <v>3</v>
      </c>
      <c r="AC11">
        <f t="shared" si="5"/>
        <v>15</v>
      </c>
      <c r="AD11" s="78">
        <f ca="1" t="shared" si="6"/>
        <v>18</v>
      </c>
    </row>
    <row r="12" spans="1:30" ht="18.75">
      <c r="A12" s="42"/>
      <c r="B12" s="112">
        <f>AD4</f>
        <v>64</v>
      </c>
      <c r="C12" s="33" t="s">
        <v>13</v>
      </c>
      <c r="D12" s="114">
        <f>$Y4</f>
        <v>9</v>
      </c>
      <c r="E12" s="131" t="s">
        <v>5</v>
      </c>
      <c r="F12" s="114" t="s">
        <v>19</v>
      </c>
      <c r="G12" s="114" t="s">
        <v>9</v>
      </c>
      <c r="H12" s="52" t="s">
        <v>14</v>
      </c>
      <c r="I12" s="35"/>
      <c r="J12" s="112">
        <f>AD9</f>
        <v>89</v>
      </c>
      <c r="K12" s="33" t="s">
        <v>13</v>
      </c>
      <c r="L12" s="114">
        <f>$Y9</f>
        <v>4</v>
      </c>
      <c r="M12" s="131" t="s">
        <v>5</v>
      </c>
      <c r="N12" s="114" t="s">
        <v>19</v>
      </c>
      <c r="O12" s="114" t="s">
        <v>9</v>
      </c>
      <c r="P12" s="34" t="s">
        <v>14</v>
      </c>
      <c r="S12" s="43"/>
      <c r="X12">
        <f ca="1" t="shared" si="0"/>
        <v>12</v>
      </c>
      <c r="Y12">
        <f t="shared" si="1"/>
        <v>9</v>
      </c>
      <c r="Z12">
        <f ca="1" t="shared" si="2"/>
        <v>44</v>
      </c>
      <c r="AA12">
        <f t="shared" si="3"/>
        <v>4.888888888888889</v>
      </c>
      <c r="AB12">
        <f t="shared" si="4"/>
        <v>4</v>
      </c>
      <c r="AC12">
        <f t="shared" si="5"/>
        <v>36</v>
      </c>
      <c r="AD12" s="78">
        <f ca="1" t="shared" si="6"/>
        <v>44</v>
      </c>
    </row>
    <row r="13" spans="1:30" ht="18.75">
      <c r="A13" s="42"/>
      <c r="B13" s="112">
        <f>AD5</f>
        <v>97</v>
      </c>
      <c r="C13" s="33" t="s">
        <v>13</v>
      </c>
      <c r="D13" s="114">
        <f>$Y5</f>
        <v>4</v>
      </c>
      <c r="E13" s="131" t="s">
        <v>5</v>
      </c>
      <c r="F13" s="114" t="s">
        <v>19</v>
      </c>
      <c r="G13" s="114" t="s">
        <v>9</v>
      </c>
      <c r="H13" s="52" t="s">
        <v>14</v>
      </c>
      <c r="I13" s="35"/>
      <c r="J13" s="112">
        <f>AD10</f>
        <v>66</v>
      </c>
      <c r="K13" s="33" t="s">
        <v>13</v>
      </c>
      <c r="L13" s="114">
        <f>$Y10</f>
        <v>5</v>
      </c>
      <c r="M13" s="131" t="s">
        <v>5</v>
      </c>
      <c r="N13" s="114" t="s">
        <v>19</v>
      </c>
      <c r="O13" s="114" t="s">
        <v>9</v>
      </c>
      <c r="P13" s="34" t="s">
        <v>14</v>
      </c>
      <c r="S13" s="43"/>
      <c r="X13">
        <f ca="1" t="shared" si="0"/>
        <v>6</v>
      </c>
      <c r="Y13">
        <f t="shared" si="1"/>
        <v>4</v>
      </c>
      <c r="Z13">
        <f ca="1" t="shared" si="2"/>
        <v>77</v>
      </c>
      <c r="AA13">
        <f t="shared" si="3"/>
        <v>19.25</v>
      </c>
      <c r="AB13">
        <f t="shared" si="4"/>
        <v>19</v>
      </c>
      <c r="AC13">
        <f t="shared" si="5"/>
        <v>76</v>
      </c>
      <c r="AD13" s="78">
        <f ca="1" t="shared" si="6"/>
        <v>77</v>
      </c>
    </row>
    <row r="14" spans="1:3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0"/>
        <v>12</v>
      </c>
      <c r="Y14">
        <f t="shared" si="1"/>
        <v>9</v>
      </c>
      <c r="Z14">
        <f ca="1" t="shared" si="2"/>
        <v>34</v>
      </c>
      <c r="AA14">
        <f t="shared" si="3"/>
        <v>3.7777777777777777</v>
      </c>
      <c r="AB14">
        <f t="shared" si="4"/>
        <v>3</v>
      </c>
      <c r="AC14">
        <f t="shared" si="5"/>
        <v>27</v>
      </c>
      <c r="AD14" s="78">
        <f ca="1" t="shared" si="6"/>
        <v>34</v>
      </c>
    </row>
    <row r="15" spans="1:30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0"/>
        <v>10</v>
      </c>
      <c r="Y15">
        <f t="shared" si="1"/>
        <v>4</v>
      </c>
      <c r="Z15">
        <f ca="1" t="shared" si="2"/>
        <v>49</v>
      </c>
      <c r="AA15">
        <f t="shared" si="3"/>
        <v>12.25</v>
      </c>
      <c r="AB15">
        <f t="shared" si="4"/>
        <v>12</v>
      </c>
      <c r="AC15">
        <f t="shared" si="5"/>
        <v>48</v>
      </c>
      <c r="AD15" s="78">
        <f ca="1" t="shared" si="6"/>
        <v>49</v>
      </c>
    </row>
    <row r="16" spans="1:30" ht="15">
      <c r="A16" s="42"/>
      <c r="B16" s="207" t="s">
        <v>162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31"/>
      <c r="X16">
        <f ca="1" t="shared" si="0"/>
        <v>4</v>
      </c>
      <c r="Y16">
        <f t="shared" si="1"/>
        <v>9</v>
      </c>
      <c r="Z16">
        <f ca="1" t="shared" si="2"/>
        <v>29</v>
      </c>
      <c r="AA16">
        <f t="shared" si="3"/>
        <v>3.2222222222222223</v>
      </c>
      <c r="AB16">
        <f t="shared" si="4"/>
        <v>3</v>
      </c>
      <c r="AC16">
        <f t="shared" si="5"/>
        <v>27</v>
      </c>
      <c r="AD16" s="78">
        <f ca="1" t="shared" si="6"/>
        <v>29</v>
      </c>
    </row>
    <row r="17" spans="1:30" ht="15.75" customHeight="1">
      <c r="A17" s="42"/>
      <c r="B17" s="207" t="s">
        <v>42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44"/>
      <c r="R17" s="44"/>
      <c r="S17" s="31"/>
      <c r="X17">
        <f ca="1" t="shared" si="0"/>
        <v>7</v>
      </c>
      <c r="Y17">
        <f t="shared" si="1"/>
        <v>5</v>
      </c>
      <c r="Z17">
        <f ca="1" t="shared" si="2"/>
        <v>72</v>
      </c>
      <c r="AA17">
        <f t="shared" si="3"/>
        <v>14.4</v>
      </c>
      <c r="AB17">
        <f t="shared" si="4"/>
        <v>14</v>
      </c>
      <c r="AC17">
        <f t="shared" si="5"/>
        <v>70</v>
      </c>
      <c r="AD17" s="78">
        <f ca="1" t="shared" si="6"/>
        <v>72</v>
      </c>
    </row>
    <row r="18" spans="1:30" ht="15">
      <c r="A18" s="42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5"/>
      <c r="R18" s="5"/>
      <c r="S18" s="43"/>
      <c r="X18">
        <f ca="1" t="shared" si="0"/>
        <v>9</v>
      </c>
      <c r="Y18">
        <f t="shared" si="1"/>
        <v>3</v>
      </c>
      <c r="Z18">
        <f ca="1" t="shared" si="2"/>
        <v>83</v>
      </c>
      <c r="AA18">
        <f t="shared" si="3"/>
        <v>27.666666666666668</v>
      </c>
      <c r="AB18">
        <f t="shared" si="4"/>
        <v>27</v>
      </c>
      <c r="AC18">
        <f t="shared" si="5"/>
        <v>81</v>
      </c>
      <c r="AD18" s="78">
        <f ca="1" t="shared" si="6"/>
        <v>83</v>
      </c>
    </row>
    <row r="19" spans="1:3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0"/>
        <v>1</v>
      </c>
      <c r="Y19">
        <f t="shared" si="1"/>
        <v>3</v>
      </c>
      <c r="Z19">
        <f ca="1" t="shared" si="2"/>
        <v>51</v>
      </c>
      <c r="AA19">
        <f t="shared" si="3"/>
        <v>17</v>
      </c>
      <c r="AB19">
        <f t="shared" si="4"/>
        <v>17</v>
      </c>
      <c r="AC19">
        <f t="shared" si="5"/>
        <v>51</v>
      </c>
      <c r="AD19" s="78">
        <f ca="1" t="shared" si="6"/>
        <v>52</v>
      </c>
    </row>
    <row r="20" spans="1:3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ca="1" t="shared" si="0"/>
        <v>4</v>
      </c>
      <c r="Y20">
        <f t="shared" si="1"/>
        <v>9</v>
      </c>
      <c r="Z20">
        <f ca="1" t="shared" si="2"/>
        <v>48</v>
      </c>
      <c r="AA20">
        <f t="shared" si="3"/>
        <v>5.333333333333333</v>
      </c>
      <c r="AB20">
        <f t="shared" si="4"/>
        <v>5</v>
      </c>
      <c r="AC20">
        <f t="shared" si="5"/>
        <v>45</v>
      </c>
      <c r="AD20" s="78">
        <f ca="1" t="shared" si="6"/>
        <v>48</v>
      </c>
    </row>
    <row r="21" spans="1:19" ht="30.75" customHeight="1">
      <c r="A21" s="189" t="s">
        <v>161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</row>
    <row r="22" spans="1:24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  <c r="X22">
        <f ca="1" t="shared" si="0"/>
        <v>1</v>
      </c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2">
        <f>AD11</f>
        <v>18</v>
      </c>
      <c r="C25" s="33" t="s">
        <v>13</v>
      </c>
      <c r="D25" s="34">
        <f>$Y11</f>
        <v>5</v>
      </c>
      <c r="E25" s="131" t="s">
        <v>5</v>
      </c>
      <c r="F25" s="114" t="s">
        <v>19</v>
      </c>
      <c r="G25" s="114" t="s">
        <v>9</v>
      </c>
      <c r="H25" s="34" t="s">
        <v>14</v>
      </c>
      <c r="I25" s="35"/>
      <c r="J25" s="52">
        <f>AD16</f>
        <v>29</v>
      </c>
      <c r="K25" s="33" t="s">
        <v>13</v>
      </c>
      <c r="L25" s="34">
        <f>$Y16</f>
        <v>9</v>
      </c>
      <c r="M25" s="131" t="s">
        <v>5</v>
      </c>
      <c r="N25" s="114" t="s">
        <v>19</v>
      </c>
      <c r="O25" s="114" t="s">
        <v>9</v>
      </c>
      <c r="P25" s="34" t="s">
        <v>14</v>
      </c>
      <c r="S25" s="43"/>
    </row>
    <row r="26" spans="1:19" ht="18.75">
      <c r="A26" s="42"/>
      <c r="B26" s="112">
        <f>AD12</f>
        <v>44</v>
      </c>
      <c r="C26" s="33" t="s">
        <v>13</v>
      </c>
      <c r="D26" s="114">
        <f>$Y12</f>
        <v>9</v>
      </c>
      <c r="E26" s="131" t="s">
        <v>5</v>
      </c>
      <c r="F26" s="114" t="s">
        <v>19</v>
      </c>
      <c r="G26" s="114" t="s">
        <v>9</v>
      </c>
      <c r="H26" s="34" t="s">
        <v>14</v>
      </c>
      <c r="I26" s="35"/>
      <c r="J26" s="112">
        <f>AD17</f>
        <v>72</v>
      </c>
      <c r="K26" s="33" t="s">
        <v>13</v>
      </c>
      <c r="L26" s="114">
        <f>$Y17</f>
        <v>5</v>
      </c>
      <c r="M26" s="131" t="s">
        <v>5</v>
      </c>
      <c r="N26" s="114" t="s">
        <v>19</v>
      </c>
      <c r="O26" s="114" t="s">
        <v>9</v>
      </c>
      <c r="P26" s="34" t="s">
        <v>14</v>
      </c>
      <c r="S26" s="43"/>
    </row>
    <row r="27" spans="1:19" ht="18.75">
      <c r="A27" s="42"/>
      <c r="B27" s="112">
        <f>AD13</f>
        <v>77</v>
      </c>
      <c r="C27" s="33" t="s">
        <v>13</v>
      </c>
      <c r="D27" s="114">
        <f>$Y13</f>
        <v>4</v>
      </c>
      <c r="E27" s="131" t="s">
        <v>5</v>
      </c>
      <c r="F27" s="114" t="s">
        <v>19</v>
      </c>
      <c r="G27" s="114" t="s">
        <v>9</v>
      </c>
      <c r="H27" s="34" t="s">
        <v>14</v>
      </c>
      <c r="I27" s="35"/>
      <c r="J27" s="112">
        <f>AD18</f>
        <v>83</v>
      </c>
      <c r="K27" s="33" t="s">
        <v>13</v>
      </c>
      <c r="L27" s="114">
        <f>$Y18</f>
        <v>3</v>
      </c>
      <c r="M27" s="131" t="s">
        <v>5</v>
      </c>
      <c r="N27" s="114" t="s">
        <v>19</v>
      </c>
      <c r="O27" s="114" t="s">
        <v>9</v>
      </c>
      <c r="P27" s="34" t="s">
        <v>14</v>
      </c>
      <c r="S27" s="43"/>
    </row>
    <row r="28" spans="1:19" ht="18.75">
      <c r="A28" s="42"/>
      <c r="B28" s="112">
        <f>AD14</f>
        <v>34</v>
      </c>
      <c r="C28" s="33" t="s">
        <v>13</v>
      </c>
      <c r="D28" s="114">
        <f>$Y14</f>
        <v>9</v>
      </c>
      <c r="E28" s="131" t="s">
        <v>5</v>
      </c>
      <c r="F28" s="114" t="s">
        <v>19</v>
      </c>
      <c r="G28" s="114" t="s">
        <v>9</v>
      </c>
      <c r="H28" s="34" t="s">
        <v>14</v>
      </c>
      <c r="I28" s="35"/>
      <c r="J28" s="112">
        <f>AD19</f>
        <v>52</v>
      </c>
      <c r="K28" s="33" t="s">
        <v>13</v>
      </c>
      <c r="L28" s="114">
        <f>$Y19</f>
        <v>3</v>
      </c>
      <c r="M28" s="131" t="s">
        <v>5</v>
      </c>
      <c r="N28" s="114" t="s">
        <v>19</v>
      </c>
      <c r="O28" s="114" t="s">
        <v>9</v>
      </c>
      <c r="P28" s="34" t="s">
        <v>14</v>
      </c>
      <c r="S28" s="43"/>
    </row>
    <row r="29" spans="1:19" ht="18.75">
      <c r="A29" s="42"/>
      <c r="B29" s="112">
        <f>AD15</f>
        <v>49</v>
      </c>
      <c r="C29" s="33" t="s">
        <v>13</v>
      </c>
      <c r="D29" s="114">
        <f>$Y15</f>
        <v>4</v>
      </c>
      <c r="E29" s="131" t="s">
        <v>5</v>
      </c>
      <c r="F29" s="114" t="s">
        <v>19</v>
      </c>
      <c r="G29" s="114" t="s">
        <v>9</v>
      </c>
      <c r="H29" s="34" t="s">
        <v>14</v>
      </c>
      <c r="I29" s="35"/>
      <c r="J29" s="112">
        <f>AD20</f>
        <v>48</v>
      </c>
      <c r="K29" s="33" t="s">
        <v>13</v>
      </c>
      <c r="L29" s="114">
        <f>$Y20</f>
        <v>9</v>
      </c>
      <c r="M29" s="131" t="s">
        <v>5</v>
      </c>
      <c r="N29" s="114" t="s">
        <v>19</v>
      </c>
      <c r="O29" s="114" t="s">
        <v>9</v>
      </c>
      <c r="P29" s="34" t="s">
        <v>14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34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AH31" s="157"/>
    </row>
    <row r="32" spans="1:19" ht="18.75" customHeight="1">
      <c r="A32" s="42"/>
      <c r="B32" s="241" t="s">
        <v>163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  <row r="33" spans="1:19" ht="15.75" customHeight="1">
      <c r="A33" s="42"/>
      <c r="B33" s="232" t="s">
        <v>165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  <row r="34" spans="1:19" ht="15" customHeight="1">
      <c r="A34" s="42"/>
      <c r="B34" s="232" t="s">
        <v>164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31"/>
    </row>
    <row r="35" spans="1:19" ht="18.75" customHeight="1">
      <c r="A35" s="42"/>
      <c r="B35" s="207" t="s">
        <v>166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43"/>
    </row>
    <row r="36" spans="1:19" ht="18" customHeight="1">
      <c r="A36" s="42"/>
      <c r="B36" s="243" t="s">
        <v>167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5">
    <mergeCell ref="B33:S33"/>
    <mergeCell ref="B32:S32"/>
    <mergeCell ref="B36:R36"/>
    <mergeCell ref="B17:P18"/>
    <mergeCell ref="B35:R35"/>
    <mergeCell ref="B34:R34"/>
    <mergeCell ref="A21:R22"/>
    <mergeCell ref="B16:R16"/>
    <mergeCell ref="A1:A4"/>
    <mergeCell ref="B1:R2"/>
    <mergeCell ref="S1:S4"/>
    <mergeCell ref="C4:R4"/>
    <mergeCell ref="A5:R6"/>
    <mergeCell ref="J3:R3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AA50"/>
  <sheetViews>
    <sheetView zoomScalePageLayoutView="0" workbookViewId="0" topLeftCell="A1">
      <selection activeCell="AE27" sqref="AE2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28125" style="0" customWidth="1"/>
    <col min="5" max="5" width="4.57421875" style="0" customWidth="1"/>
    <col min="6" max="6" width="5.421875" style="0" customWidth="1"/>
    <col min="7" max="7" width="3.421875" style="0" customWidth="1"/>
    <col min="8" max="8" width="3.140625" style="0" customWidth="1"/>
    <col min="9" max="9" width="3.28125" style="0" customWidth="1"/>
    <col min="10" max="10" width="2.00390625" style="0" customWidth="1"/>
    <col min="11" max="11" width="3.8515625" style="0" customWidth="1"/>
    <col min="12" max="12" width="2.421875" style="0" customWidth="1"/>
    <col min="13" max="13" width="4.28125" style="0" customWidth="1"/>
    <col min="14" max="14" width="5.7109375" style="0" customWidth="1"/>
    <col min="15" max="15" width="4.00390625" style="0" customWidth="1"/>
    <col min="16" max="16" width="3.00390625" style="0" customWidth="1"/>
    <col min="17" max="17" width="3.14062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</cols>
  <sheetData>
    <row r="1" spans="1:27" ht="15.75" customHeight="1">
      <c r="A1" s="178"/>
      <c r="B1" s="161" t="s">
        <v>46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  <c r="S1" s="185" t="s">
        <v>168</v>
      </c>
      <c r="T1" s="22" t="s">
        <v>4</v>
      </c>
      <c r="U1" s="23" t="s">
        <v>3</v>
      </c>
      <c r="V1" s="23" t="s">
        <v>5</v>
      </c>
      <c r="X1">
        <f ca="1">_XLL.ALEA.ENTRE.BORNES($U$3,$V$3)</f>
        <v>3</v>
      </c>
      <c r="Y1">
        <f>CHOOSE(X1,10,20,25,50)</f>
        <v>25</v>
      </c>
      <c r="Z1">
        <f>CHOOSE(X1,10,5,4,2)</f>
        <v>4</v>
      </c>
      <c r="AA1">
        <f ca="1">_XLL.ALEA.ENTRE.BORNES($U$2,$V$2)*Z1</f>
        <v>8</v>
      </c>
    </row>
    <row r="2" spans="1:27" ht="15" customHeight="1">
      <c r="A2" s="179"/>
      <c r="B2" s="231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33"/>
      <c r="S2" s="186"/>
      <c r="T2" t="s">
        <v>6</v>
      </c>
      <c r="U2">
        <v>1</v>
      </c>
      <c r="V2">
        <v>12</v>
      </c>
      <c r="X2">
        <f aca="true" ca="1" t="shared" si="0" ref="X2:X25">_XLL.ALEA.ENTRE.BORNES($U$3,$V$3)</f>
        <v>2</v>
      </c>
      <c r="Y2">
        <f aca="true" t="shared" si="1" ref="Y2:Y25">CHOOSE(X2,10,20,25,50)</f>
        <v>20</v>
      </c>
      <c r="Z2">
        <f aca="true" t="shared" si="2" ref="Z2:Z25">CHOOSE(X2,10,5,4,2)</f>
        <v>5</v>
      </c>
      <c r="AA2">
        <f aca="true" ca="1" t="shared" si="3" ref="AA2:AA25">_XLL.ALEA.ENTRE.BORNES($U$2,$V$2)*Z2</f>
        <v>35</v>
      </c>
    </row>
    <row r="3" spans="1:27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6"/>
      <c r="T3" t="s">
        <v>7</v>
      </c>
      <c r="U3" s="21">
        <v>1</v>
      </c>
      <c r="V3" s="21">
        <v>4</v>
      </c>
      <c r="X3">
        <f ca="1" t="shared" si="0"/>
        <v>3</v>
      </c>
      <c r="Y3">
        <f t="shared" si="1"/>
        <v>25</v>
      </c>
      <c r="Z3">
        <f t="shared" si="2"/>
        <v>4</v>
      </c>
      <c r="AA3">
        <f ca="1" t="shared" si="3"/>
        <v>8</v>
      </c>
    </row>
    <row r="4" spans="1:27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U4">
        <v>1</v>
      </c>
      <c r="V4">
        <v>9</v>
      </c>
      <c r="X4">
        <f ca="1" t="shared" si="0"/>
        <v>1</v>
      </c>
      <c r="Y4">
        <f t="shared" si="1"/>
        <v>10</v>
      </c>
      <c r="Z4">
        <f t="shared" si="2"/>
        <v>10</v>
      </c>
      <c r="AA4">
        <f ca="1" t="shared" si="3"/>
        <v>80</v>
      </c>
    </row>
    <row r="5" spans="1:27" ht="20.25" customHeight="1">
      <c r="A5" s="189" t="s">
        <v>169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>
        <f ca="1" t="shared" si="0"/>
        <v>4</v>
      </c>
      <c r="Y5">
        <f t="shared" si="1"/>
        <v>50</v>
      </c>
      <c r="Z5">
        <f t="shared" si="2"/>
        <v>2</v>
      </c>
      <c r="AA5">
        <f ca="1" t="shared" si="3"/>
        <v>24</v>
      </c>
    </row>
    <row r="6" spans="1:27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0"/>
        <v>3</v>
      </c>
      <c r="Y6">
        <f t="shared" si="1"/>
        <v>25</v>
      </c>
      <c r="Z6">
        <f t="shared" si="2"/>
        <v>4</v>
      </c>
      <c r="AA6">
        <f ca="1" t="shared" si="3"/>
        <v>36</v>
      </c>
    </row>
    <row r="7" spans="1:27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0"/>
        <v>1</v>
      </c>
      <c r="Y7">
        <f t="shared" si="1"/>
        <v>10</v>
      </c>
      <c r="Z7">
        <f t="shared" si="2"/>
        <v>10</v>
      </c>
      <c r="AA7">
        <f ca="1" t="shared" si="3"/>
        <v>50</v>
      </c>
    </row>
    <row r="8" spans="1:27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0"/>
        <v>1</v>
      </c>
      <c r="Y8">
        <f t="shared" si="1"/>
        <v>10</v>
      </c>
      <c r="Z8">
        <f t="shared" si="2"/>
        <v>10</v>
      </c>
      <c r="AA8">
        <f ca="1" t="shared" si="3"/>
        <v>110</v>
      </c>
    </row>
    <row r="9" spans="1:27" ht="18.75">
      <c r="A9" s="42"/>
      <c r="B9" s="26"/>
      <c r="C9" s="33">
        <f>$Y1</f>
        <v>25</v>
      </c>
      <c r="D9" s="112" t="s">
        <v>24</v>
      </c>
      <c r="E9" s="158" t="s">
        <v>171</v>
      </c>
      <c r="F9" s="37">
        <f>AA1</f>
        <v>8</v>
      </c>
      <c r="G9" s="35" t="s">
        <v>9</v>
      </c>
      <c r="H9" s="34" t="s">
        <v>10</v>
      </c>
      <c r="I9" s="34"/>
      <c r="J9" s="35"/>
      <c r="K9" s="52">
        <f>$Y6</f>
        <v>25</v>
      </c>
      <c r="L9" s="112" t="s">
        <v>24</v>
      </c>
      <c r="M9" s="158" t="s">
        <v>171</v>
      </c>
      <c r="N9" s="37">
        <f>AA6</f>
        <v>36</v>
      </c>
      <c r="O9" s="35" t="s">
        <v>9</v>
      </c>
      <c r="P9" s="34" t="s">
        <v>10</v>
      </c>
      <c r="R9" s="26"/>
      <c r="S9" s="43"/>
      <c r="X9">
        <f ca="1" t="shared" si="0"/>
        <v>4</v>
      </c>
      <c r="Y9">
        <f t="shared" si="1"/>
        <v>50</v>
      </c>
      <c r="Z9">
        <f t="shared" si="2"/>
        <v>2</v>
      </c>
      <c r="AA9">
        <f ca="1" t="shared" si="3"/>
        <v>14</v>
      </c>
    </row>
    <row r="10" spans="1:27" ht="18.75">
      <c r="A10" s="42"/>
      <c r="B10" s="5"/>
      <c r="C10" s="112">
        <f>$Y2</f>
        <v>20</v>
      </c>
      <c r="D10" s="112" t="s">
        <v>24</v>
      </c>
      <c r="E10" s="158" t="s">
        <v>171</v>
      </c>
      <c r="F10" s="37">
        <f>AA2</f>
        <v>35</v>
      </c>
      <c r="G10" s="35" t="s">
        <v>9</v>
      </c>
      <c r="H10" s="34" t="s">
        <v>10</v>
      </c>
      <c r="I10" s="35"/>
      <c r="J10" s="35"/>
      <c r="K10" s="112">
        <f>$Y7</f>
        <v>10</v>
      </c>
      <c r="L10" s="112" t="s">
        <v>24</v>
      </c>
      <c r="M10" s="158" t="s">
        <v>171</v>
      </c>
      <c r="N10" s="37">
        <f>AA7</f>
        <v>50</v>
      </c>
      <c r="O10" s="35" t="s">
        <v>9</v>
      </c>
      <c r="P10" s="34" t="s">
        <v>10</v>
      </c>
      <c r="R10" s="5"/>
      <c r="S10" s="43"/>
      <c r="X10">
        <f ca="1" t="shared" si="0"/>
        <v>4</v>
      </c>
      <c r="Y10">
        <f t="shared" si="1"/>
        <v>50</v>
      </c>
      <c r="Z10">
        <f t="shared" si="2"/>
        <v>2</v>
      </c>
      <c r="AA10">
        <f ca="1" t="shared" si="3"/>
        <v>12</v>
      </c>
    </row>
    <row r="11" spans="1:27" ht="18.75">
      <c r="A11" s="42"/>
      <c r="B11" s="5"/>
      <c r="C11" s="112">
        <f>$Y3</f>
        <v>25</v>
      </c>
      <c r="D11" s="112" t="s">
        <v>24</v>
      </c>
      <c r="E11" s="158" t="s">
        <v>171</v>
      </c>
      <c r="F11" s="37">
        <f>AA3</f>
        <v>8</v>
      </c>
      <c r="G11" s="35" t="s">
        <v>9</v>
      </c>
      <c r="H11" s="34" t="s">
        <v>10</v>
      </c>
      <c r="I11" s="35"/>
      <c r="J11" s="35"/>
      <c r="K11" s="112">
        <f>$Y8</f>
        <v>10</v>
      </c>
      <c r="L11" s="112" t="s">
        <v>24</v>
      </c>
      <c r="M11" s="158" t="s">
        <v>171</v>
      </c>
      <c r="N11" s="37">
        <f>AA8</f>
        <v>110</v>
      </c>
      <c r="O11" s="35" t="s">
        <v>9</v>
      </c>
      <c r="P11" s="34" t="s">
        <v>10</v>
      </c>
      <c r="R11" s="5"/>
      <c r="S11" s="43"/>
      <c r="X11">
        <f ca="1" t="shared" si="0"/>
        <v>4</v>
      </c>
      <c r="Y11">
        <f t="shared" si="1"/>
        <v>50</v>
      </c>
      <c r="Z11">
        <f t="shared" si="2"/>
        <v>2</v>
      </c>
      <c r="AA11">
        <f ca="1" t="shared" si="3"/>
        <v>10</v>
      </c>
    </row>
    <row r="12" spans="1:27" ht="18.75">
      <c r="A12" s="42"/>
      <c r="B12" s="5"/>
      <c r="C12" s="112">
        <f>$Y4</f>
        <v>10</v>
      </c>
      <c r="D12" s="112" t="s">
        <v>24</v>
      </c>
      <c r="E12" s="158" t="s">
        <v>171</v>
      </c>
      <c r="F12" s="37">
        <f>AA4</f>
        <v>80</v>
      </c>
      <c r="G12" s="35" t="s">
        <v>9</v>
      </c>
      <c r="H12" s="34" t="s">
        <v>10</v>
      </c>
      <c r="I12" s="35"/>
      <c r="J12" s="35"/>
      <c r="K12" s="112">
        <f>$Y9</f>
        <v>50</v>
      </c>
      <c r="L12" s="112" t="s">
        <v>24</v>
      </c>
      <c r="M12" s="158" t="s">
        <v>171</v>
      </c>
      <c r="N12" s="37">
        <f>AA9</f>
        <v>14</v>
      </c>
      <c r="O12" s="35" t="s">
        <v>9</v>
      </c>
      <c r="P12" s="34" t="s">
        <v>10</v>
      </c>
      <c r="R12" s="5"/>
      <c r="S12" s="43"/>
      <c r="X12">
        <f ca="1" t="shared" si="0"/>
        <v>2</v>
      </c>
      <c r="Y12">
        <f t="shared" si="1"/>
        <v>20</v>
      </c>
      <c r="Z12">
        <f t="shared" si="2"/>
        <v>5</v>
      </c>
      <c r="AA12">
        <f ca="1" t="shared" si="3"/>
        <v>20</v>
      </c>
    </row>
    <row r="13" spans="1:27" ht="18.75">
      <c r="A13" s="42"/>
      <c r="B13" s="5"/>
      <c r="C13" s="112">
        <f>$Y5</f>
        <v>50</v>
      </c>
      <c r="D13" s="112" t="s">
        <v>24</v>
      </c>
      <c r="E13" s="158" t="s">
        <v>171</v>
      </c>
      <c r="F13" s="37">
        <f>AA5</f>
        <v>24</v>
      </c>
      <c r="G13" s="35" t="s">
        <v>9</v>
      </c>
      <c r="H13" s="34" t="s">
        <v>10</v>
      </c>
      <c r="I13" s="35"/>
      <c r="J13" s="35"/>
      <c r="K13" s="112">
        <f>$Y10</f>
        <v>50</v>
      </c>
      <c r="L13" s="112" t="s">
        <v>24</v>
      </c>
      <c r="M13" s="158" t="s">
        <v>171</v>
      </c>
      <c r="N13" s="37">
        <f>AA10</f>
        <v>12</v>
      </c>
      <c r="O13" s="35" t="s">
        <v>9</v>
      </c>
      <c r="P13" s="34" t="s">
        <v>10</v>
      </c>
      <c r="R13" s="5"/>
      <c r="S13" s="43"/>
      <c r="X13">
        <f ca="1" t="shared" si="0"/>
        <v>2</v>
      </c>
      <c r="Y13">
        <f t="shared" si="1"/>
        <v>20</v>
      </c>
      <c r="Z13">
        <f t="shared" si="2"/>
        <v>5</v>
      </c>
      <c r="AA13">
        <f ca="1" t="shared" si="3"/>
        <v>20</v>
      </c>
    </row>
    <row r="14" spans="1:27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0"/>
        <v>1</v>
      </c>
      <c r="Y14">
        <f t="shared" si="1"/>
        <v>10</v>
      </c>
      <c r="Z14">
        <f t="shared" si="2"/>
        <v>10</v>
      </c>
      <c r="AA14">
        <f ca="1" t="shared" si="3"/>
        <v>80</v>
      </c>
    </row>
    <row r="15" spans="1:27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0"/>
        <v>1</v>
      </c>
      <c r="Y15">
        <f t="shared" si="1"/>
        <v>10</v>
      </c>
      <c r="Z15">
        <f t="shared" si="2"/>
        <v>10</v>
      </c>
      <c r="AA15">
        <f ca="1" t="shared" si="3"/>
        <v>60</v>
      </c>
    </row>
    <row r="16" spans="1:27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>
        <f ca="1" t="shared" si="0"/>
        <v>4</v>
      </c>
      <c r="Y16">
        <f t="shared" si="1"/>
        <v>50</v>
      </c>
      <c r="Z16">
        <f t="shared" si="2"/>
        <v>2</v>
      </c>
      <c r="AA16">
        <f ca="1" t="shared" si="3"/>
        <v>8</v>
      </c>
    </row>
    <row r="17" spans="1:27" ht="18.75">
      <c r="A17" s="42"/>
      <c r="B17" s="199" t="s">
        <v>172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31"/>
      <c r="X17">
        <f ca="1" t="shared" si="0"/>
        <v>2</v>
      </c>
      <c r="Y17">
        <f t="shared" si="1"/>
        <v>20</v>
      </c>
      <c r="Z17">
        <f t="shared" si="2"/>
        <v>5</v>
      </c>
      <c r="AA17">
        <f ca="1" t="shared" si="3"/>
        <v>60</v>
      </c>
    </row>
    <row r="18" spans="1:27" ht="18.75" customHeight="1">
      <c r="A18" s="42"/>
      <c r="B18" s="199" t="s">
        <v>173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X18">
        <f ca="1" t="shared" si="0"/>
        <v>3</v>
      </c>
      <c r="Y18">
        <f t="shared" si="1"/>
        <v>25</v>
      </c>
      <c r="Z18">
        <f t="shared" si="2"/>
        <v>4</v>
      </c>
      <c r="AA18">
        <f ca="1" t="shared" si="3"/>
        <v>4</v>
      </c>
    </row>
    <row r="19" spans="1:27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0"/>
        <v>1</v>
      </c>
      <c r="Y19">
        <f t="shared" si="1"/>
        <v>10</v>
      </c>
      <c r="Z19">
        <f t="shared" si="2"/>
        <v>10</v>
      </c>
      <c r="AA19">
        <f ca="1" t="shared" si="3"/>
        <v>30</v>
      </c>
    </row>
    <row r="20" spans="1:27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ca="1" t="shared" si="0"/>
        <v>4</v>
      </c>
      <c r="Y20">
        <f t="shared" si="1"/>
        <v>50</v>
      </c>
      <c r="Z20">
        <f t="shared" si="2"/>
        <v>2</v>
      </c>
      <c r="AA20">
        <f ca="1" t="shared" si="3"/>
        <v>20</v>
      </c>
    </row>
    <row r="21" spans="1:27" ht="30.75" customHeight="1">
      <c r="A21" s="189" t="s">
        <v>170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  <c r="X21">
        <f ca="1" t="shared" si="0"/>
        <v>3</v>
      </c>
      <c r="Y21">
        <f t="shared" si="1"/>
        <v>25</v>
      </c>
      <c r="Z21">
        <f t="shared" si="2"/>
        <v>4</v>
      </c>
      <c r="AA21">
        <f ca="1" t="shared" si="3"/>
        <v>8</v>
      </c>
    </row>
    <row r="22" spans="1:27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  <c r="X22">
        <f ca="1" t="shared" si="0"/>
        <v>1</v>
      </c>
      <c r="Y22">
        <f t="shared" si="1"/>
        <v>10</v>
      </c>
      <c r="Z22">
        <f t="shared" si="2"/>
        <v>10</v>
      </c>
      <c r="AA22">
        <f ca="1" t="shared" si="3"/>
        <v>110</v>
      </c>
    </row>
    <row r="23" spans="1:27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0"/>
        <v>2</v>
      </c>
      <c r="Y23">
        <f t="shared" si="1"/>
        <v>20</v>
      </c>
      <c r="Z23">
        <f t="shared" si="2"/>
        <v>5</v>
      </c>
      <c r="AA23">
        <f ca="1" t="shared" si="3"/>
        <v>45</v>
      </c>
    </row>
    <row r="24" spans="1:27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>
        <f ca="1" t="shared" si="0"/>
        <v>4</v>
      </c>
      <c r="Y24">
        <f t="shared" si="1"/>
        <v>50</v>
      </c>
      <c r="Z24">
        <f t="shared" si="2"/>
        <v>2</v>
      </c>
      <c r="AA24">
        <f ca="1" t="shared" si="3"/>
        <v>2</v>
      </c>
    </row>
    <row r="25" spans="1:27" ht="18.75">
      <c r="A25" s="42"/>
      <c r="B25" s="5"/>
      <c r="C25" s="52">
        <f>$Y11</f>
        <v>50</v>
      </c>
      <c r="D25" s="112" t="s">
        <v>24</v>
      </c>
      <c r="E25" s="158" t="s">
        <v>171</v>
      </c>
      <c r="F25" s="37">
        <f>AA11</f>
        <v>10</v>
      </c>
      <c r="G25" s="35" t="s">
        <v>9</v>
      </c>
      <c r="H25" s="34" t="s">
        <v>10</v>
      </c>
      <c r="I25" s="33"/>
      <c r="J25" s="35"/>
      <c r="K25" s="52">
        <f>$Y16</f>
        <v>50</v>
      </c>
      <c r="L25" s="112" t="s">
        <v>24</v>
      </c>
      <c r="M25" s="158" t="s">
        <v>171</v>
      </c>
      <c r="N25" s="37">
        <f>AA16</f>
        <v>8</v>
      </c>
      <c r="O25" s="35" t="s">
        <v>9</v>
      </c>
      <c r="P25" s="34" t="s">
        <v>10</v>
      </c>
      <c r="R25" s="5"/>
      <c r="S25" s="43"/>
      <c r="X25">
        <f ca="1" t="shared" si="0"/>
        <v>4</v>
      </c>
      <c r="Y25">
        <f t="shared" si="1"/>
        <v>50</v>
      </c>
      <c r="Z25">
        <f t="shared" si="2"/>
        <v>2</v>
      </c>
      <c r="AA25">
        <f ca="1" t="shared" si="3"/>
        <v>24</v>
      </c>
    </row>
    <row r="26" spans="1:19" ht="18.75">
      <c r="A26" s="42"/>
      <c r="B26" s="5"/>
      <c r="C26" s="112">
        <f>$Y12</f>
        <v>20</v>
      </c>
      <c r="D26" s="112" t="s">
        <v>24</v>
      </c>
      <c r="E26" s="158" t="s">
        <v>171</v>
      </c>
      <c r="F26" s="37">
        <f>AA12</f>
        <v>20</v>
      </c>
      <c r="G26" s="35" t="s">
        <v>9</v>
      </c>
      <c r="H26" s="34" t="s">
        <v>10</v>
      </c>
      <c r="I26" s="33"/>
      <c r="J26" s="35"/>
      <c r="K26" s="112">
        <f>$Y17</f>
        <v>20</v>
      </c>
      <c r="L26" s="112" t="s">
        <v>24</v>
      </c>
      <c r="M26" s="158" t="s">
        <v>171</v>
      </c>
      <c r="N26" s="37">
        <f>AA17</f>
        <v>60</v>
      </c>
      <c r="O26" s="35" t="s">
        <v>9</v>
      </c>
      <c r="P26" s="34" t="s">
        <v>10</v>
      </c>
      <c r="R26" s="5"/>
      <c r="S26" s="43"/>
    </row>
    <row r="27" spans="1:19" ht="18.75">
      <c r="A27" s="42"/>
      <c r="B27" s="5"/>
      <c r="C27" s="112">
        <f>$Y13</f>
        <v>20</v>
      </c>
      <c r="D27" s="112" t="s">
        <v>24</v>
      </c>
      <c r="E27" s="158" t="s">
        <v>171</v>
      </c>
      <c r="F27" s="37">
        <f>AA13</f>
        <v>20</v>
      </c>
      <c r="G27" s="35" t="s">
        <v>9</v>
      </c>
      <c r="H27" s="34" t="s">
        <v>10</v>
      </c>
      <c r="I27" s="33"/>
      <c r="J27" s="35"/>
      <c r="K27" s="112">
        <f>$Y18</f>
        <v>25</v>
      </c>
      <c r="L27" s="112" t="s">
        <v>24</v>
      </c>
      <c r="M27" s="158" t="s">
        <v>171</v>
      </c>
      <c r="N27" s="37">
        <f>AA18</f>
        <v>4</v>
      </c>
      <c r="O27" s="35" t="s">
        <v>9</v>
      </c>
      <c r="P27" s="34" t="s">
        <v>10</v>
      </c>
      <c r="R27" s="5"/>
      <c r="S27" s="43"/>
    </row>
    <row r="28" spans="1:19" ht="18.75">
      <c r="A28" s="42"/>
      <c r="B28" s="5"/>
      <c r="C28" s="112">
        <f>$Y14</f>
        <v>10</v>
      </c>
      <c r="D28" s="112" t="s">
        <v>24</v>
      </c>
      <c r="E28" s="158" t="s">
        <v>171</v>
      </c>
      <c r="F28" s="37">
        <f>AA14</f>
        <v>80</v>
      </c>
      <c r="G28" s="35" t="s">
        <v>9</v>
      </c>
      <c r="H28" s="34" t="s">
        <v>10</v>
      </c>
      <c r="I28" s="33"/>
      <c r="J28" s="35"/>
      <c r="K28" s="112">
        <f>$Y19</f>
        <v>10</v>
      </c>
      <c r="L28" s="112" t="s">
        <v>24</v>
      </c>
      <c r="M28" s="158" t="s">
        <v>171</v>
      </c>
      <c r="N28" s="37">
        <f>AA19</f>
        <v>30</v>
      </c>
      <c r="O28" s="35" t="s">
        <v>9</v>
      </c>
      <c r="P28" s="34" t="s">
        <v>10</v>
      </c>
      <c r="R28" s="5"/>
      <c r="S28" s="43"/>
    </row>
    <row r="29" spans="1:19" ht="18.75">
      <c r="A29" s="42"/>
      <c r="B29" s="5"/>
      <c r="C29" s="112">
        <f>$Y15</f>
        <v>10</v>
      </c>
      <c r="D29" s="112" t="s">
        <v>24</v>
      </c>
      <c r="E29" s="158" t="s">
        <v>171</v>
      </c>
      <c r="F29" s="37">
        <f>AA15</f>
        <v>60</v>
      </c>
      <c r="G29" s="35" t="s">
        <v>9</v>
      </c>
      <c r="H29" s="34" t="s">
        <v>10</v>
      </c>
      <c r="I29" s="33"/>
      <c r="J29" s="35"/>
      <c r="K29" s="112">
        <f>$Y20</f>
        <v>50</v>
      </c>
      <c r="L29" s="112" t="s">
        <v>24</v>
      </c>
      <c r="M29" s="158" t="s">
        <v>171</v>
      </c>
      <c r="N29" s="37">
        <f>AA20</f>
        <v>20</v>
      </c>
      <c r="O29" s="35" t="s">
        <v>9</v>
      </c>
      <c r="P29" s="34" t="s">
        <v>10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4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22.5" customHeight="1">
      <c r="A33" s="42"/>
      <c r="B33" s="5"/>
      <c r="C33" s="44"/>
      <c r="D33" s="44"/>
      <c r="E33" s="199" t="s">
        <v>174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31"/>
    </row>
    <row r="34" spans="1:19" ht="11.25" customHeight="1">
      <c r="A34" s="42"/>
      <c r="B34" s="44"/>
      <c r="C34" s="44"/>
      <c r="D34" s="44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31"/>
    </row>
    <row r="35" spans="1:19" ht="18.75">
      <c r="A35" s="42"/>
      <c r="B35" s="5"/>
      <c r="C35" s="5"/>
      <c r="D35" s="5"/>
      <c r="E35" s="173" t="s">
        <v>175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43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8.2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S1:S4"/>
    <mergeCell ref="C4:R4"/>
    <mergeCell ref="A5:R6"/>
    <mergeCell ref="E33:R33"/>
    <mergeCell ref="E34:R34"/>
    <mergeCell ref="E35:R35"/>
    <mergeCell ref="A21:R22"/>
    <mergeCell ref="J3:R3"/>
    <mergeCell ref="B17:R17"/>
    <mergeCell ref="B18:S18"/>
    <mergeCell ref="S5:S6"/>
    <mergeCell ref="A1:A4"/>
    <mergeCell ref="B1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V50"/>
  <sheetViews>
    <sheetView zoomScalePageLayoutView="0" workbookViewId="0" topLeftCell="A9">
      <selection activeCell="Z19" sqref="Z1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4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2.140625" style="0" customWidth="1"/>
    <col min="15" max="15" width="4.57421875" style="0" customWidth="1"/>
    <col min="16" max="16" width="2.57421875" style="0" customWidth="1"/>
    <col min="17" max="17" width="7.281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59</v>
      </c>
      <c r="T1" s="22" t="s">
        <v>4</v>
      </c>
      <c r="U1" s="23" t="s">
        <v>3</v>
      </c>
      <c r="V1" s="23" t="s">
        <v>5</v>
      </c>
    </row>
    <row r="2" spans="1:22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11</v>
      </c>
      <c r="V2">
        <v>89</v>
      </c>
    </row>
    <row r="3" spans="1:22" ht="15" customHeight="1">
      <c r="A3" s="179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2</v>
      </c>
      <c r="V3" s="21">
        <v>9</v>
      </c>
    </row>
    <row r="4" spans="1:19" ht="15" customHeight="1">
      <c r="A4" s="180"/>
      <c r="B4" s="53"/>
      <c r="C4" s="171" t="s">
        <v>45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</row>
    <row r="5" spans="1:19" ht="20.25" customHeight="1">
      <c r="A5" s="189" t="s">
        <v>60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</row>
    <row r="6" spans="1:19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</row>
    <row r="7" spans="1:19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</row>
    <row r="8" spans="1:19" ht="15">
      <c r="A8" s="19" t="s">
        <v>47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1:19" ht="18.75">
      <c r="A9" s="58"/>
      <c r="B9" s="26"/>
      <c r="C9" s="21"/>
      <c r="D9" s="59"/>
      <c r="E9" s="55">
        <f ca="1">_XLL.ALEA.ENTRE.BORNES($U$2,$V$2)</f>
        <v>84</v>
      </c>
      <c r="F9" s="89" t="s">
        <v>8</v>
      </c>
      <c r="G9" s="55" t="s">
        <v>14</v>
      </c>
      <c r="H9" s="89" t="s">
        <v>9</v>
      </c>
      <c r="I9" s="88">
        <v>100</v>
      </c>
      <c r="J9" s="88"/>
      <c r="K9" s="55"/>
      <c r="L9" s="89"/>
      <c r="M9" s="55">
        <f ca="1">_XLL.ALEA.ENTRE.BORNES($U$2,$V$2)*10+_XLL.ALEA.ENTRE.BORNES($U$3,$V$3)</f>
        <v>246</v>
      </c>
      <c r="N9" s="89" t="s">
        <v>8</v>
      </c>
      <c r="O9" s="55" t="s">
        <v>14</v>
      </c>
      <c r="P9" s="89" t="s">
        <v>9</v>
      </c>
      <c r="Q9" s="88">
        <v>1000</v>
      </c>
      <c r="R9" s="26"/>
      <c r="S9" s="60"/>
    </row>
    <row r="10" spans="1:19" ht="18.75">
      <c r="A10" s="58"/>
      <c r="B10" s="59"/>
      <c r="C10" s="21"/>
      <c r="D10" s="59"/>
      <c r="E10" s="55">
        <f ca="1">_XLL.ALEA.ENTRE.BORNES($U$2,$V$2)</f>
        <v>23</v>
      </c>
      <c r="F10" s="89" t="s">
        <v>8</v>
      </c>
      <c r="G10" s="55" t="s">
        <v>14</v>
      </c>
      <c r="H10" s="89" t="s">
        <v>9</v>
      </c>
      <c r="I10" s="88">
        <v>100</v>
      </c>
      <c r="J10" s="89"/>
      <c r="K10" s="55"/>
      <c r="L10" s="89"/>
      <c r="M10" s="55">
        <f ca="1">_XLL.ALEA.ENTRE.BORNES($U$2,$V$2)*10+_XLL.ALEA.ENTRE.BORNES($U$3,$V$3)</f>
        <v>722</v>
      </c>
      <c r="N10" s="89" t="s">
        <v>8</v>
      </c>
      <c r="O10" s="55" t="s">
        <v>14</v>
      </c>
      <c r="P10" s="89" t="s">
        <v>9</v>
      </c>
      <c r="Q10" s="88">
        <v>1000</v>
      </c>
      <c r="R10" s="59"/>
      <c r="S10" s="60"/>
    </row>
    <row r="11" spans="1:19" ht="18.75">
      <c r="A11" s="58"/>
      <c r="B11" s="59"/>
      <c r="C11" s="21"/>
      <c r="D11" s="59"/>
      <c r="E11" s="55">
        <f ca="1">_XLL.ALEA.ENTRE.BORNES($U$2,$V$2)</f>
        <v>69</v>
      </c>
      <c r="F11" s="89" t="s">
        <v>8</v>
      </c>
      <c r="G11" s="55" t="s">
        <v>14</v>
      </c>
      <c r="H11" s="89" t="s">
        <v>9</v>
      </c>
      <c r="I11" s="88">
        <v>100</v>
      </c>
      <c r="J11" s="89"/>
      <c r="K11" s="55"/>
      <c r="L11" s="89"/>
      <c r="M11" s="55">
        <f ca="1">_XLL.ALEA.ENTRE.BORNES($U$2,$V$2)*10+_XLL.ALEA.ENTRE.BORNES($U$3,$V$3)</f>
        <v>806</v>
      </c>
      <c r="N11" s="89" t="s">
        <v>8</v>
      </c>
      <c r="O11" s="55" t="s">
        <v>14</v>
      </c>
      <c r="P11" s="89" t="s">
        <v>9</v>
      </c>
      <c r="Q11" s="88">
        <v>1000</v>
      </c>
      <c r="R11" s="59"/>
      <c r="S11" s="60"/>
    </row>
    <row r="12" spans="1:19" ht="18.75">
      <c r="A12" s="58"/>
      <c r="B12" s="59"/>
      <c r="C12" s="21"/>
      <c r="D12" s="59"/>
      <c r="E12" s="55">
        <f ca="1">_XLL.ALEA.ENTRE.BORNES($U$2,$V$2)</f>
        <v>16</v>
      </c>
      <c r="F12" s="89" t="s">
        <v>8</v>
      </c>
      <c r="G12" s="55" t="s">
        <v>14</v>
      </c>
      <c r="H12" s="89" t="s">
        <v>9</v>
      </c>
      <c r="I12" s="88">
        <v>100</v>
      </c>
      <c r="J12" s="89"/>
      <c r="K12" s="55"/>
      <c r="L12" s="89"/>
      <c r="M12" s="55">
        <f ca="1">_XLL.ALEA.ENTRE.BORNES($U$2,$V$2)*10+_XLL.ALEA.ENTRE.BORNES($U$3,$V$3)</f>
        <v>542</v>
      </c>
      <c r="N12" s="89" t="s">
        <v>8</v>
      </c>
      <c r="O12" s="55" t="s">
        <v>14</v>
      </c>
      <c r="P12" s="89" t="s">
        <v>9</v>
      </c>
      <c r="Q12" s="88">
        <v>1000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79</v>
      </c>
      <c r="F13" s="89" t="s">
        <v>8</v>
      </c>
      <c r="G13" s="55" t="s">
        <v>14</v>
      </c>
      <c r="H13" s="89" t="s">
        <v>9</v>
      </c>
      <c r="I13" s="88">
        <v>100</v>
      </c>
      <c r="J13" s="89"/>
      <c r="K13" s="55"/>
      <c r="L13" s="89"/>
      <c r="M13" s="55">
        <f ca="1">_XLL.ALEA.ENTRE.BORNES($U$2,$V$2)*10+_XLL.ALEA.ENTRE.BORNES($U$3,$V$3)</f>
        <v>425</v>
      </c>
      <c r="N13" s="89" t="s">
        <v>8</v>
      </c>
      <c r="O13" s="55" t="s">
        <v>14</v>
      </c>
      <c r="P13" s="89" t="s">
        <v>9</v>
      </c>
      <c r="Q13" s="88">
        <v>1000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48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16" ht="15.75">
      <c r="A17" s="58"/>
      <c r="B17" s="59"/>
      <c r="C17" s="135" t="s">
        <v>63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9" ht="15">
      <c r="A18" s="58"/>
      <c r="B18" s="59"/>
      <c r="C18" s="137" t="s">
        <v>62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89" t="s">
        <v>61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54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47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47</v>
      </c>
      <c r="F25" s="89" t="s">
        <v>8</v>
      </c>
      <c r="G25" s="55" t="s">
        <v>14</v>
      </c>
      <c r="H25" s="89" t="s">
        <v>9</v>
      </c>
      <c r="I25" s="88">
        <v>100</v>
      </c>
      <c r="J25" s="88"/>
      <c r="K25" s="55"/>
      <c r="L25" s="89"/>
      <c r="M25" s="55">
        <f ca="1">_XLL.ALEA.ENTRE.BORNES($U$2,$V$2)*10+_XLL.ALEA.ENTRE.BORNES($U$3,$V$3)</f>
        <v>157</v>
      </c>
      <c r="N25" s="89" t="s">
        <v>8</v>
      </c>
      <c r="O25" s="55" t="s">
        <v>14</v>
      </c>
      <c r="P25" s="89" t="s">
        <v>9</v>
      </c>
      <c r="Q25" s="88">
        <v>1000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69</v>
      </c>
      <c r="F26" s="89" t="s">
        <v>8</v>
      </c>
      <c r="G26" s="55" t="s">
        <v>14</v>
      </c>
      <c r="H26" s="89" t="s">
        <v>9</v>
      </c>
      <c r="I26" s="88">
        <v>100</v>
      </c>
      <c r="J26" s="89"/>
      <c r="K26" s="55"/>
      <c r="L26" s="89"/>
      <c r="M26" s="55">
        <f ca="1">_XLL.ALEA.ENTRE.BORNES($U$2,$V$2)*10+_XLL.ALEA.ENTRE.BORNES($U$3,$V$3)</f>
        <v>507</v>
      </c>
      <c r="N26" s="89" t="s">
        <v>8</v>
      </c>
      <c r="O26" s="55" t="s">
        <v>14</v>
      </c>
      <c r="P26" s="89" t="s">
        <v>9</v>
      </c>
      <c r="Q26" s="88">
        <v>1000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86</v>
      </c>
      <c r="F27" s="89" t="s">
        <v>8</v>
      </c>
      <c r="G27" s="55" t="s">
        <v>14</v>
      </c>
      <c r="H27" s="89" t="s">
        <v>9</v>
      </c>
      <c r="I27" s="88">
        <v>100</v>
      </c>
      <c r="J27" s="89"/>
      <c r="K27" s="55"/>
      <c r="L27" s="89"/>
      <c r="M27" s="55">
        <f ca="1">_XLL.ALEA.ENTRE.BORNES($U$2,$V$2)*10+_XLL.ALEA.ENTRE.BORNES($U$3,$V$3)</f>
        <v>834</v>
      </c>
      <c r="N27" s="89" t="s">
        <v>8</v>
      </c>
      <c r="O27" s="55" t="s">
        <v>14</v>
      </c>
      <c r="P27" s="89" t="s">
        <v>9</v>
      </c>
      <c r="Q27" s="88">
        <v>1000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76</v>
      </c>
      <c r="F28" s="89" t="s">
        <v>8</v>
      </c>
      <c r="G28" s="55" t="s">
        <v>14</v>
      </c>
      <c r="H28" s="89" t="s">
        <v>9</v>
      </c>
      <c r="I28" s="88">
        <v>100</v>
      </c>
      <c r="J28" s="89"/>
      <c r="K28" s="55"/>
      <c r="L28" s="89"/>
      <c r="M28" s="55">
        <f ca="1">_XLL.ALEA.ENTRE.BORNES($U$2,$V$2)*10+_XLL.ALEA.ENTRE.BORNES($U$3,$V$3)</f>
        <v>886</v>
      </c>
      <c r="N28" s="89" t="s">
        <v>8</v>
      </c>
      <c r="O28" s="55" t="s">
        <v>14</v>
      </c>
      <c r="P28" s="89" t="s">
        <v>9</v>
      </c>
      <c r="Q28" s="88">
        <v>1000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16</v>
      </c>
      <c r="F29" s="89" t="s">
        <v>8</v>
      </c>
      <c r="G29" s="55" t="s">
        <v>14</v>
      </c>
      <c r="H29" s="89" t="s">
        <v>9</v>
      </c>
      <c r="I29" s="88">
        <v>100</v>
      </c>
      <c r="J29" s="89"/>
      <c r="K29" s="55"/>
      <c r="L29" s="89"/>
      <c r="M29" s="55">
        <f ca="1">_XLL.ALEA.ENTRE.BORNES($U$2,$V$2)*10+_XLL.ALEA.ENTRE.BORNES($U$3,$V$3)</f>
        <v>377</v>
      </c>
      <c r="N29" s="89" t="s">
        <v>8</v>
      </c>
      <c r="O29" s="55" t="s">
        <v>14</v>
      </c>
      <c r="P29" s="89" t="s">
        <v>9</v>
      </c>
      <c r="Q29" s="88">
        <v>1000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8.75">
      <c r="A31" s="19" t="s">
        <v>48</v>
      </c>
      <c r="B31" s="59"/>
      <c r="C31" s="59"/>
      <c r="D31" s="59"/>
      <c r="E31" s="59"/>
      <c r="F31" s="59"/>
      <c r="G31" s="59"/>
      <c r="H31" s="59"/>
      <c r="I31" s="136" t="s">
        <v>64</v>
      </c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8.75">
      <c r="A32" s="19"/>
      <c r="B32" s="24"/>
      <c r="C32" s="59"/>
      <c r="D32" s="59"/>
      <c r="E32" s="59"/>
      <c r="F32" s="59"/>
      <c r="G32" s="59"/>
      <c r="H32" s="59"/>
      <c r="I32" s="133" t="s">
        <v>29</v>
      </c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</row>
    <row r="34" spans="1:19" ht="15">
      <c r="A34" s="58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6"/>
    </row>
    <row r="35" spans="1:19" ht="15">
      <c r="A35" s="58"/>
      <c r="B35" s="59" t="s">
        <v>15</v>
      </c>
      <c r="C35" s="59"/>
      <c r="D35" s="59"/>
      <c r="E35" s="59"/>
      <c r="F35" s="59"/>
      <c r="G35" s="59"/>
      <c r="H35" s="59"/>
      <c r="I35" s="59"/>
      <c r="J35" s="59" t="s">
        <v>17</v>
      </c>
      <c r="K35" s="59"/>
      <c r="L35" s="59"/>
      <c r="M35" s="59"/>
      <c r="N35" s="59"/>
      <c r="O35" s="59"/>
      <c r="P35" s="59"/>
      <c r="Q35" s="59"/>
      <c r="R35" s="59" t="s">
        <v>16</v>
      </c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51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I50"/>
  <sheetViews>
    <sheetView zoomScalePageLayoutView="0" workbookViewId="0" topLeftCell="A16">
      <selection activeCell="I27" sqref="I2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421875" style="0" customWidth="1"/>
    <col min="4" max="4" width="7.00390625" style="0" customWidth="1"/>
    <col min="5" max="5" width="2.140625" style="0" customWidth="1"/>
    <col min="6" max="6" width="7.28125" style="0" customWidth="1"/>
    <col min="7" max="7" width="3.140625" style="0" customWidth="1"/>
    <col min="8" max="8" width="5.421875" style="0" customWidth="1"/>
    <col min="9" max="9" width="2.00390625" style="0" customWidth="1"/>
    <col min="10" max="10" width="1.57421875" style="0" customWidth="1"/>
    <col min="11" max="11" width="0.42578125" style="0" customWidth="1"/>
    <col min="12" max="12" width="6.8515625" style="0" customWidth="1"/>
    <col min="13" max="13" width="2.140625" style="0" customWidth="1"/>
    <col min="14" max="14" width="7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7" width="11.421875" style="0" hidden="1" customWidth="1"/>
    <col min="34" max="35" width="0" style="0" hidden="1" customWidth="1"/>
  </cols>
  <sheetData>
    <row r="1" spans="1:35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85" t="s">
        <v>65</v>
      </c>
      <c r="S1" s="22" t="s">
        <v>4</v>
      </c>
      <c r="T1" s="23" t="s">
        <v>3</v>
      </c>
      <c r="U1" s="23" t="s">
        <v>5</v>
      </c>
      <c r="W1" s="21">
        <f ca="1">_XLL.ALEA.ENTRE.BORNES($T$2,$U$2)</f>
        <v>2452</v>
      </c>
      <c r="X1" s="21" t="s">
        <v>11</v>
      </c>
      <c r="Y1" s="26">
        <f ca="1">_XLL.ALEA.ENTRE.BORNES($T$3,$W1)</f>
        <v>1204</v>
      </c>
      <c r="Z1" s="46" t="s">
        <v>9</v>
      </c>
      <c r="AA1" s="26" t="s">
        <v>10</v>
      </c>
      <c r="AB1" s="26"/>
      <c r="AH1" s="46" t="s">
        <v>9</v>
      </c>
      <c r="AI1" s="26" t="s">
        <v>10</v>
      </c>
    </row>
    <row r="2" spans="1:35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186"/>
      <c r="S2" t="s">
        <v>6</v>
      </c>
      <c r="T2">
        <v>100</v>
      </c>
      <c r="U2">
        <v>3000</v>
      </c>
      <c r="W2" s="21">
        <f aca="true" ca="1" t="shared" si="0" ref="W2:W21">_XLL.ALEA.ENTRE.BORNES($T$2,$U$2)</f>
        <v>2969</v>
      </c>
      <c r="X2" s="21" t="s">
        <v>11</v>
      </c>
      <c r="Y2" s="26">
        <f aca="true" ca="1" t="shared" si="1" ref="Y2:Y21">_XLL.ALEA.ENTRE.BORNES($T$3,$W2)</f>
        <v>2498</v>
      </c>
      <c r="Z2" s="46" t="s">
        <v>9</v>
      </c>
      <c r="AA2" s="26" t="s">
        <v>10</v>
      </c>
      <c r="AB2" s="46"/>
      <c r="AH2" s="46" t="s">
        <v>9</v>
      </c>
      <c r="AI2" s="26" t="s">
        <v>10</v>
      </c>
    </row>
    <row r="3" spans="1:35" ht="15" customHeight="1">
      <c r="A3" s="179"/>
      <c r="B3" s="59"/>
      <c r="C3" s="32"/>
      <c r="D3" s="32"/>
      <c r="E3" s="32"/>
      <c r="F3" s="32"/>
      <c r="G3" s="32"/>
      <c r="H3" s="32"/>
      <c r="I3" s="167" t="s">
        <v>18</v>
      </c>
      <c r="J3" s="167"/>
      <c r="K3" s="167"/>
      <c r="L3" s="167"/>
      <c r="M3" s="167"/>
      <c r="N3" s="167"/>
      <c r="O3" s="167"/>
      <c r="P3" s="167"/>
      <c r="Q3" s="168"/>
      <c r="R3" s="187"/>
      <c r="S3" t="s">
        <v>7</v>
      </c>
      <c r="T3" s="21">
        <v>100</v>
      </c>
      <c r="U3" s="21">
        <v>1000</v>
      </c>
      <c r="W3" s="21">
        <f ca="1" t="shared" si="0"/>
        <v>1402</v>
      </c>
      <c r="X3" s="21" t="s">
        <v>11</v>
      </c>
      <c r="Y3" s="26">
        <f ca="1" t="shared" si="1"/>
        <v>928</v>
      </c>
      <c r="Z3" s="46" t="s">
        <v>9</v>
      </c>
      <c r="AA3" s="26" t="s">
        <v>10</v>
      </c>
      <c r="AB3" s="46"/>
      <c r="AH3" s="46" t="s">
        <v>9</v>
      </c>
      <c r="AI3" s="26" t="s">
        <v>10</v>
      </c>
    </row>
    <row r="4" spans="1:35" ht="15" customHeight="1">
      <c r="A4" s="180"/>
      <c r="B4" s="53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  <c r="R4" s="188"/>
      <c r="W4" s="21">
        <f ca="1" t="shared" si="0"/>
        <v>1017</v>
      </c>
      <c r="X4" s="21" t="s">
        <v>11</v>
      </c>
      <c r="Y4" s="26">
        <f ca="1" t="shared" si="1"/>
        <v>629</v>
      </c>
      <c r="Z4" s="46" t="s">
        <v>9</v>
      </c>
      <c r="AA4" s="26" t="s">
        <v>10</v>
      </c>
      <c r="AB4" s="46"/>
      <c r="AH4" s="46" t="s">
        <v>9</v>
      </c>
      <c r="AI4" s="26" t="s">
        <v>10</v>
      </c>
    </row>
    <row r="5" spans="1:35" ht="20.25" customHeight="1">
      <c r="A5" s="189" t="s">
        <v>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  <c r="R5" s="181" t="s">
        <v>2</v>
      </c>
      <c r="W5" s="21">
        <f ca="1" t="shared" si="0"/>
        <v>1012</v>
      </c>
      <c r="X5" s="21" t="s">
        <v>11</v>
      </c>
      <c r="Y5" s="26">
        <f ca="1" t="shared" si="1"/>
        <v>884</v>
      </c>
      <c r="Z5" s="46" t="s">
        <v>9</v>
      </c>
      <c r="AA5" s="26" t="s">
        <v>10</v>
      </c>
      <c r="AB5" s="46"/>
      <c r="AH5" s="46" t="s">
        <v>9</v>
      </c>
      <c r="AI5" s="26" t="s">
        <v>10</v>
      </c>
    </row>
    <row r="6" spans="1:25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82"/>
      <c r="W6" s="21">
        <f ca="1" t="shared" si="0"/>
        <v>1226</v>
      </c>
      <c r="Y6" s="26">
        <f ca="1" t="shared" si="1"/>
        <v>687</v>
      </c>
    </row>
    <row r="7" spans="1:35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7"/>
      <c r="W7" s="21">
        <f ca="1" t="shared" si="0"/>
        <v>998</v>
      </c>
      <c r="X7" s="21" t="s">
        <v>11</v>
      </c>
      <c r="Y7" s="26">
        <f ca="1" t="shared" si="1"/>
        <v>451</v>
      </c>
      <c r="Z7" s="46" t="s">
        <v>9</v>
      </c>
      <c r="AA7" s="26" t="s">
        <v>10</v>
      </c>
      <c r="AB7" s="26"/>
      <c r="AH7" s="46" t="s">
        <v>9</v>
      </c>
      <c r="AI7" s="26" t="s">
        <v>10</v>
      </c>
    </row>
    <row r="8" spans="1:35" ht="15">
      <c r="A8" s="19" t="s">
        <v>47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W8" s="21">
        <f ca="1" t="shared" si="0"/>
        <v>1428</v>
      </c>
      <c r="X8" s="21" t="s">
        <v>11</v>
      </c>
      <c r="Y8" s="26">
        <f ca="1" t="shared" si="1"/>
        <v>833</v>
      </c>
      <c r="Z8" s="46" t="s">
        <v>9</v>
      </c>
      <c r="AA8" s="26" t="s">
        <v>10</v>
      </c>
      <c r="AB8" s="46"/>
      <c r="AH8" s="46" t="s">
        <v>9</v>
      </c>
      <c r="AI8" s="26" t="s">
        <v>10</v>
      </c>
    </row>
    <row r="9" spans="1:35" ht="18.75">
      <c r="A9" s="58"/>
      <c r="B9" s="26"/>
      <c r="C9" s="21"/>
      <c r="D9" s="55">
        <f>W1</f>
        <v>2452</v>
      </c>
      <c r="E9" s="89" t="s">
        <v>11</v>
      </c>
      <c r="F9" s="88">
        <f>ROUNDDOWN($Y1,-1)</f>
        <v>1200</v>
      </c>
      <c r="G9" s="89" t="s">
        <v>9</v>
      </c>
      <c r="H9" s="88" t="s">
        <v>10</v>
      </c>
      <c r="I9" s="88"/>
      <c r="J9" s="55"/>
      <c r="K9" s="89"/>
      <c r="L9" s="107">
        <f>W6</f>
        <v>1226</v>
      </c>
      <c r="M9" s="89" t="s">
        <v>11</v>
      </c>
      <c r="N9" s="110">
        <f>ROUNDDOWN($Y6,-1)</f>
        <v>680</v>
      </c>
      <c r="O9" s="89" t="s">
        <v>9</v>
      </c>
      <c r="P9" s="88" t="s">
        <v>10</v>
      </c>
      <c r="Q9" s="26"/>
      <c r="R9" s="60"/>
      <c r="W9" s="21">
        <f ca="1" t="shared" si="0"/>
        <v>1173</v>
      </c>
      <c r="X9" s="21" t="s">
        <v>11</v>
      </c>
      <c r="Y9" s="26">
        <f ca="1" t="shared" si="1"/>
        <v>1157</v>
      </c>
      <c r="Z9" s="46" t="s">
        <v>9</v>
      </c>
      <c r="AA9" s="26" t="s">
        <v>10</v>
      </c>
      <c r="AB9" s="46"/>
      <c r="AH9" s="46" t="s">
        <v>9</v>
      </c>
      <c r="AI9" s="26" t="s">
        <v>10</v>
      </c>
    </row>
    <row r="10" spans="1:35" ht="18.75">
      <c r="A10" s="58"/>
      <c r="B10" s="59"/>
      <c r="C10" s="21"/>
      <c r="D10" s="107">
        <f>W2</f>
        <v>2969</v>
      </c>
      <c r="E10" s="89" t="s">
        <v>11</v>
      </c>
      <c r="F10" s="110">
        <f>ROUNDDOWN($Y2,-1)</f>
        <v>2490</v>
      </c>
      <c r="G10" s="89" t="s">
        <v>9</v>
      </c>
      <c r="H10" s="88" t="s">
        <v>10</v>
      </c>
      <c r="I10" s="89"/>
      <c r="J10" s="55"/>
      <c r="K10" s="89"/>
      <c r="L10" s="107">
        <f>W7</f>
        <v>998</v>
      </c>
      <c r="M10" s="89" t="s">
        <v>11</v>
      </c>
      <c r="N10" s="110">
        <f>ROUNDDOWN($Y7,-1)</f>
        <v>450</v>
      </c>
      <c r="O10" s="89" t="s">
        <v>9</v>
      </c>
      <c r="P10" s="88" t="s">
        <v>10</v>
      </c>
      <c r="Q10" s="59"/>
      <c r="R10" s="60"/>
      <c r="W10" s="21">
        <f ca="1" t="shared" si="0"/>
        <v>2379</v>
      </c>
      <c r="X10" s="21" t="s">
        <v>11</v>
      </c>
      <c r="Y10" s="26">
        <f ca="1" t="shared" si="1"/>
        <v>208</v>
      </c>
      <c r="Z10" s="46" t="s">
        <v>9</v>
      </c>
      <c r="AA10" s="26" t="s">
        <v>10</v>
      </c>
      <c r="AB10" s="46"/>
      <c r="AH10" s="46" t="s">
        <v>9</v>
      </c>
      <c r="AI10" s="26" t="s">
        <v>10</v>
      </c>
    </row>
    <row r="11" spans="1:35" ht="18.75">
      <c r="A11" s="58"/>
      <c r="B11" s="59"/>
      <c r="C11" s="21"/>
      <c r="D11" s="107">
        <f>W3</f>
        <v>1402</v>
      </c>
      <c r="E11" s="89" t="s">
        <v>11</v>
      </c>
      <c r="F11" s="110">
        <f>ROUNDDOWN($Y3,-1)</f>
        <v>920</v>
      </c>
      <c r="G11" s="89" t="s">
        <v>9</v>
      </c>
      <c r="H11" s="88" t="s">
        <v>10</v>
      </c>
      <c r="I11" s="89"/>
      <c r="J11" s="55"/>
      <c r="K11" s="89"/>
      <c r="L11" s="107">
        <f>W8</f>
        <v>1428</v>
      </c>
      <c r="M11" s="89" t="s">
        <v>11</v>
      </c>
      <c r="N11" s="110">
        <f>ROUNDDOWN($Y8,-1)</f>
        <v>830</v>
      </c>
      <c r="O11" s="89" t="s">
        <v>9</v>
      </c>
      <c r="P11" s="88" t="s">
        <v>10</v>
      </c>
      <c r="Q11" s="59"/>
      <c r="R11" s="60"/>
      <c r="W11" s="21">
        <f ca="1" t="shared" si="0"/>
        <v>686</v>
      </c>
      <c r="X11" s="21" t="s">
        <v>11</v>
      </c>
      <c r="Y11" s="26">
        <f ca="1" t="shared" si="1"/>
        <v>174</v>
      </c>
      <c r="Z11" s="46" t="s">
        <v>9</v>
      </c>
      <c r="AA11" s="26" t="s">
        <v>10</v>
      </c>
      <c r="AB11" s="46"/>
      <c r="AH11" s="46" t="s">
        <v>9</v>
      </c>
      <c r="AI11" s="26" t="s">
        <v>10</v>
      </c>
    </row>
    <row r="12" spans="1:25" ht="18.75">
      <c r="A12" s="58"/>
      <c r="B12" s="59"/>
      <c r="C12" s="21"/>
      <c r="D12" s="107">
        <f>W4</f>
        <v>1017</v>
      </c>
      <c r="E12" s="89" t="s">
        <v>11</v>
      </c>
      <c r="F12" s="110">
        <f>ROUNDDOWN($Y4,-1)</f>
        <v>620</v>
      </c>
      <c r="G12" s="89" t="s">
        <v>9</v>
      </c>
      <c r="H12" s="88" t="s">
        <v>10</v>
      </c>
      <c r="I12" s="89"/>
      <c r="J12" s="55"/>
      <c r="K12" s="89"/>
      <c r="L12" s="107">
        <f>W9</f>
        <v>1173</v>
      </c>
      <c r="M12" s="89" t="s">
        <v>11</v>
      </c>
      <c r="N12" s="110">
        <f>ROUNDDOWN($Y9,-1)</f>
        <v>1150</v>
      </c>
      <c r="O12" s="89" t="s">
        <v>9</v>
      </c>
      <c r="P12" s="88" t="s">
        <v>10</v>
      </c>
      <c r="Q12" s="59"/>
      <c r="R12" s="60"/>
      <c r="W12" s="21">
        <f ca="1" t="shared" si="0"/>
        <v>1872</v>
      </c>
      <c r="X12" s="21" t="s">
        <v>11</v>
      </c>
      <c r="Y12" s="26">
        <f ca="1" t="shared" si="1"/>
        <v>316</v>
      </c>
    </row>
    <row r="13" spans="1:25" ht="18.75">
      <c r="A13" s="58"/>
      <c r="B13" s="59"/>
      <c r="C13" s="21"/>
      <c r="D13" s="107">
        <f>W5</f>
        <v>1012</v>
      </c>
      <c r="E13" s="89" t="s">
        <v>11</v>
      </c>
      <c r="F13" s="110">
        <f>ROUNDDOWN($Y5,-1)</f>
        <v>880</v>
      </c>
      <c r="G13" s="89" t="s">
        <v>9</v>
      </c>
      <c r="H13" s="88" t="s">
        <v>10</v>
      </c>
      <c r="I13" s="89"/>
      <c r="J13" s="55"/>
      <c r="K13" s="89"/>
      <c r="L13" s="107">
        <f>W10</f>
        <v>2379</v>
      </c>
      <c r="M13" s="89" t="s">
        <v>11</v>
      </c>
      <c r="N13" s="110">
        <f>ROUNDDOWN($Y10,-1)</f>
        <v>200</v>
      </c>
      <c r="O13" s="89" t="s">
        <v>9</v>
      </c>
      <c r="P13" s="88" t="s">
        <v>10</v>
      </c>
      <c r="Q13" s="59"/>
      <c r="R13" s="60"/>
      <c r="W13" s="21">
        <f ca="1" t="shared" si="0"/>
        <v>324</v>
      </c>
      <c r="X13" s="21" t="s">
        <v>11</v>
      </c>
      <c r="Y13" s="26">
        <f ca="1" t="shared" si="1"/>
        <v>165</v>
      </c>
    </row>
    <row r="14" spans="1:25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W14" s="21">
        <f ca="1" t="shared" si="0"/>
        <v>971</v>
      </c>
      <c r="X14" s="21" t="s">
        <v>11</v>
      </c>
      <c r="Y14" s="26">
        <f ca="1" t="shared" si="1"/>
        <v>845</v>
      </c>
    </row>
    <row r="15" spans="1:25" ht="15">
      <c r="A15" s="19" t="s">
        <v>48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W15" s="21">
        <f ca="1" t="shared" si="0"/>
        <v>813</v>
      </c>
      <c r="X15" s="21" t="s">
        <v>11</v>
      </c>
      <c r="Y15" s="26">
        <f ca="1" t="shared" si="1"/>
        <v>725</v>
      </c>
    </row>
    <row r="16" spans="1:25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W16" s="21">
        <f ca="1" t="shared" si="0"/>
        <v>1325</v>
      </c>
      <c r="X16" s="21" t="s">
        <v>11</v>
      </c>
      <c r="Y16" s="26">
        <f ca="1" t="shared" si="1"/>
        <v>142</v>
      </c>
    </row>
    <row r="17" spans="1:25" ht="18.75">
      <c r="A17" s="58"/>
      <c r="B17" s="173" t="s">
        <v>69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97"/>
      <c r="W17" s="21">
        <f ca="1" t="shared" si="0"/>
        <v>923</v>
      </c>
      <c r="X17" s="21" t="s">
        <v>11</v>
      </c>
      <c r="Y17" s="26">
        <f ca="1" t="shared" si="1"/>
        <v>382</v>
      </c>
    </row>
    <row r="18" spans="1:25" ht="18.75">
      <c r="A18" s="58"/>
      <c r="B18" s="173" t="s">
        <v>176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97"/>
      <c r="W18" s="21">
        <f ca="1" t="shared" si="0"/>
        <v>129</v>
      </c>
      <c r="X18" s="21" t="s">
        <v>11</v>
      </c>
      <c r="Y18" s="26">
        <f ca="1" t="shared" si="1"/>
        <v>129</v>
      </c>
    </row>
    <row r="19" spans="1:25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W19" s="21">
        <f ca="1" t="shared" si="0"/>
        <v>2957</v>
      </c>
      <c r="X19" s="21" t="s">
        <v>11</v>
      </c>
      <c r="Y19" s="26">
        <f ca="1" t="shared" si="1"/>
        <v>497</v>
      </c>
    </row>
    <row r="20" spans="1:25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W20" s="21">
        <f ca="1" t="shared" si="0"/>
        <v>634</v>
      </c>
      <c r="X20" s="21" t="s">
        <v>11</v>
      </c>
      <c r="Y20" s="26">
        <f ca="1" t="shared" si="1"/>
        <v>300</v>
      </c>
    </row>
    <row r="21" spans="1:25" ht="30.75" customHeight="1">
      <c r="A21" s="189" t="s">
        <v>68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54" t="s">
        <v>2</v>
      </c>
      <c r="W21" s="21">
        <f ca="1" t="shared" si="0"/>
        <v>899</v>
      </c>
      <c r="X21" s="21" t="s">
        <v>11</v>
      </c>
      <c r="Y21" s="26">
        <f ca="1" t="shared" si="1"/>
        <v>433</v>
      </c>
    </row>
    <row r="22" spans="1:18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0"/>
    </row>
    <row r="23" spans="1:18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7"/>
    </row>
    <row r="24" spans="1:18" ht="15">
      <c r="A24" s="19" t="s">
        <v>47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ht="18.75">
      <c r="A25" s="58"/>
      <c r="B25" s="59"/>
      <c r="C25" s="21"/>
      <c r="D25" s="55">
        <f>W11</f>
        <v>686</v>
      </c>
      <c r="E25" s="89" t="s">
        <v>11</v>
      </c>
      <c r="F25" s="88">
        <f>ROUNDDOWN($Y11,-1)</f>
        <v>170</v>
      </c>
      <c r="G25" s="89" t="s">
        <v>9</v>
      </c>
      <c r="H25" s="88" t="s">
        <v>10</v>
      </c>
      <c r="I25" s="88"/>
      <c r="J25" s="55"/>
      <c r="K25" s="89"/>
      <c r="L25" s="55">
        <f>W16</f>
        <v>1325</v>
      </c>
      <c r="M25" s="89" t="s">
        <v>11</v>
      </c>
      <c r="N25" s="88">
        <f>ROUNDDOWN($Y16,-1)</f>
        <v>140</v>
      </c>
      <c r="O25" s="89" t="s">
        <v>9</v>
      </c>
      <c r="P25" s="88" t="s">
        <v>10</v>
      </c>
      <c r="Q25" s="59"/>
      <c r="R25" s="60"/>
    </row>
    <row r="26" spans="1:18" ht="18.75">
      <c r="A26" s="58"/>
      <c r="B26" s="59"/>
      <c r="C26" s="21"/>
      <c r="D26" s="109">
        <f>W12</f>
        <v>1872</v>
      </c>
      <c r="E26" s="89" t="s">
        <v>11</v>
      </c>
      <c r="F26" s="110">
        <f>ROUNDDOWN($Y12,-1)</f>
        <v>310</v>
      </c>
      <c r="G26" s="89" t="s">
        <v>9</v>
      </c>
      <c r="H26" s="88" t="s">
        <v>10</v>
      </c>
      <c r="I26" s="89"/>
      <c r="J26" s="55"/>
      <c r="K26" s="89"/>
      <c r="L26" s="109">
        <f>W17</f>
        <v>923</v>
      </c>
      <c r="M26" s="89" t="s">
        <v>11</v>
      </c>
      <c r="N26" s="110">
        <f>ROUNDDOWN($Y17,-1)</f>
        <v>380</v>
      </c>
      <c r="O26" s="89" t="s">
        <v>9</v>
      </c>
      <c r="P26" s="88" t="s">
        <v>10</v>
      </c>
      <c r="Q26" s="59"/>
      <c r="R26" s="60"/>
    </row>
    <row r="27" spans="1:18" ht="18.75">
      <c r="A27" s="58"/>
      <c r="B27" s="59"/>
      <c r="C27" s="21"/>
      <c r="D27" s="109">
        <f>W13</f>
        <v>324</v>
      </c>
      <c r="E27" s="89" t="s">
        <v>11</v>
      </c>
      <c r="F27" s="110">
        <f>ROUNDDOWN($Y13,-1)</f>
        <v>160</v>
      </c>
      <c r="G27" s="89" t="s">
        <v>9</v>
      </c>
      <c r="H27" s="88" t="s">
        <v>10</v>
      </c>
      <c r="I27" s="89"/>
      <c r="J27" s="55"/>
      <c r="K27" s="89"/>
      <c r="L27" s="109">
        <f>W18</f>
        <v>129</v>
      </c>
      <c r="M27" s="89" t="s">
        <v>11</v>
      </c>
      <c r="N27" s="110">
        <f>ROUNDDOWN($Y18,-1)</f>
        <v>120</v>
      </c>
      <c r="O27" s="89" t="s">
        <v>9</v>
      </c>
      <c r="P27" s="88" t="s">
        <v>10</v>
      </c>
      <c r="Q27" s="59"/>
      <c r="R27" s="60"/>
    </row>
    <row r="28" spans="1:18" ht="18.75">
      <c r="A28" s="58"/>
      <c r="B28" s="59"/>
      <c r="C28" s="21"/>
      <c r="D28" s="109">
        <f>W14</f>
        <v>971</v>
      </c>
      <c r="E28" s="89" t="s">
        <v>11</v>
      </c>
      <c r="F28" s="110">
        <f>ROUNDDOWN($Y14,-1)</f>
        <v>840</v>
      </c>
      <c r="G28" s="89" t="s">
        <v>9</v>
      </c>
      <c r="H28" s="88" t="s">
        <v>10</v>
      </c>
      <c r="I28" s="89"/>
      <c r="J28" s="55"/>
      <c r="K28" s="89"/>
      <c r="L28" s="109">
        <f>W19</f>
        <v>2957</v>
      </c>
      <c r="M28" s="89" t="s">
        <v>11</v>
      </c>
      <c r="N28" s="110">
        <f>ROUNDDOWN($Y19,-1)</f>
        <v>490</v>
      </c>
      <c r="O28" s="89" t="s">
        <v>9</v>
      </c>
      <c r="P28" s="88" t="s">
        <v>10</v>
      </c>
      <c r="Q28" s="59"/>
      <c r="R28" s="60"/>
    </row>
    <row r="29" spans="1:18" ht="18.75">
      <c r="A29" s="58"/>
      <c r="B29" s="59"/>
      <c r="C29" s="21"/>
      <c r="D29" s="109">
        <f>W15</f>
        <v>813</v>
      </c>
      <c r="E29" s="89" t="s">
        <v>11</v>
      </c>
      <c r="F29" s="110">
        <f>ROUNDDOWN($Y15,-1)</f>
        <v>720</v>
      </c>
      <c r="G29" s="89" t="s">
        <v>9</v>
      </c>
      <c r="H29" s="88" t="s">
        <v>10</v>
      </c>
      <c r="I29" s="89"/>
      <c r="J29" s="55"/>
      <c r="K29" s="89"/>
      <c r="L29" s="109">
        <f>W20</f>
        <v>634</v>
      </c>
      <c r="M29" s="89" t="s">
        <v>11</v>
      </c>
      <c r="N29" s="110">
        <f>ROUNDDOWN($Y20,-1)</f>
        <v>300</v>
      </c>
      <c r="O29" s="89" t="s">
        <v>9</v>
      </c>
      <c r="P29" s="88" t="s">
        <v>10</v>
      </c>
      <c r="Q29" s="59"/>
      <c r="R29" s="60"/>
    </row>
    <row r="30" spans="1:18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ht="15">
      <c r="A31" s="19" t="s">
        <v>48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15.75" customHeight="1">
      <c r="A33" s="58"/>
      <c r="B33" s="198" t="s">
        <v>177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85"/>
    </row>
    <row r="34" spans="1:18" ht="15">
      <c r="A34" s="5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85"/>
    </row>
    <row r="35" spans="1:18" ht="15">
      <c r="A35" s="5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60"/>
    </row>
    <row r="36" spans="1:18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8" ht="15">
      <c r="A39" s="19" t="s">
        <v>51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1:18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</row>
    <row r="43" spans="1:18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</row>
    <row r="44" spans="1:18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5" spans="1:18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18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11">
    <mergeCell ref="C4:Q4"/>
    <mergeCell ref="A5:Q6"/>
    <mergeCell ref="B17:R17"/>
    <mergeCell ref="B18:R18"/>
    <mergeCell ref="A21:Q22"/>
    <mergeCell ref="B33:Q35"/>
    <mergeCell ref="A1:A4"/>
    <mergeCell ref="B1:Q2"/>
    <mergeCell ref="R5:R6"/>
    <mergeCell ref="I3:Q3"/>
    <mergeCell ref="R1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D50"/>
  <sheetViews>
    <sheetView zoomScalePageLayoutView="0" workbookViewId="0" topLeftCell="A17">
      <selection activeCell="AE21" sqref="AE2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42187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4.7109375" style="0" customWidth="1"/>
    <col min="11" max="11" width="4.57421875" style="0" customWidth="1"/>
    <col min="12" max="12" width="0.42578125" style="0" customWidth="1"/>
    <col min="13" max="13" width="5.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7" width="0" style="0" hidden="1" customWidth="1"/>
    <col min="29" max="30" width="0" style="0" hidden="1" customWidth="1"/>
  </cols>
  <sheetData>
    <row r="1" spans="1:30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70</v>
      </c>
      <c r="T1" s="22" t="s">
        <v>4</v>
      </c>
      <c r="U1" s="23" t="s">
        <v>3</v>
      </c>
      <c r="V1" s="23" t="s">
        <v>5</v>
      </c>
      <c r="X1">
        <f ca="1">_XLL.ALEA.ENTRE.BORNES($U$3,$V$3)</f>
        <v>2</v>
      </c>
      <c r="Y1">
        <f>(X1*10)-1</f>
        <v>19</v>
      </c>
      <c r="Z1">
        <f ca="1">_XLL.ALEA.ENTRE.BORNES($U$3,$V$3)</f>
        <v>4</v>
      </c>
      <c r="AA1">
        <f>(Z1*10)-2</f>
        <v>38</v>
      </c>
      <c r="AC1" s="99" t="s">
        <v>9</v>
      </c>
      <c r="AD1" s="26" t="s">
        <v>10</v>
      </c>
    </row>
    <row r="2" spans="1:30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250</v>
      </c>
      <c r="X2">
        <f aca="true" ca="1" t="shared" si="0" ref="X2:Z10">_XLL.ALEA.ENTRE.BORNES($U$3,$V$3)</f>
        <v>3</v>
      </c>
      <c r="Y2">
        <f aca="true" t="shared" si="1" ref="Y2:Y10">(X2*10)-1</f>
        <v>29</v>
      </c>
      <c r="Z2">
        <f ca="1" t="shared" si="0"/>
        <v>3</v>
      </c>
      <c r="AA2">
        <f aca="true" t="shared" si="2" ref="AA2:AA10">(Z2*10)-2</f>
        <v>28</v>
      </c>
      <c r="AC2" s="99" t="s">
        <v>9</v>
      </c>
      <c r="AD2" s="26" t="s">
        <v>10</v>
      </c>
    </row>
    <row r="3" spans="1:30" ht="15" customHeight="1">
      <c r="A3" s="179"/>
      <c r="B3" s="59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5</v>
      </c>
      <c r="X3">
        <f ca="1" t="shared" si="0"/>
        <v>4</v>
      </c>
      <c r="Y3">
        <f t="shared" si="1"/>
        <v>39</v>
      </c>
      <c r="Z3">
        <f ca="1" t="shared" si="0"/>
        <v>2</v>
      </c>
      <c r="AA3">
        <f t="shared" si="2"/>
        <v>18</v>
      </c>
      <c r="AC3" s="99" t="s">
        <v>9</v>
      </c>
      <c r="AD3" s="26" t="s">
        <v>10</v>
      </c>
    </row>
    <row r="4" spans="1:30" ht="15" customHeight="1">
      <c r="A4" s="180"/>
      <c r="B4" s="53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X4">
        <f ca="1" t="shared" si="0"/>
        <v>3</v>
      </c>
      <c r="Y4">
        <f t="shared" si="1"/>
        <v>29</v>
      </c>
      <c r="Z4">
        <f ca="1" t="shared" si="0"/>
        <v>4</v>
      </c>
      <c r="AA4">
        <f t="shared" si="2"/>
        <v>38</v>
      </c>
      <c r="AC4" s="99" t="s">
        <v>9</v>
      </c>
      <c r="AD4" s="26" t="s">
        <v>10</v>
      </c>
    </row>
    <row r="5" spans="1:30" ht="20.25" customHeight="1">
      <c r="A5" s="189" t="s">
        <v>71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>
        <f ca="1" t="shared" si="0"/>
        <v>5</v>
      </c>
      <c r="Y5">
        <f t="shared" si="1"/>
        <v>49</v>
      </c>
      <c r="Z5">
        <f ca="1" t="shared" si="0"/>
        <v>1</v>
      </c>
      <c r="AA5">
        <f t="shared" si="2"/>
        <v>8</v>
      </c>
      <c r="AC5" s="99" t="s">
        <v>9</v>
      </c>
      <c r="AD5" s="26" t="s">
        <v>10</v>
      </c>
    </row>
    <row r="6" spans="1:27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>
        <f ca="1" t="shared" si="0"/>
        <v>4</v>
      </c>
      <c r="Y6">
        <f t="shared" si="1"/>
        <v>39</v>
      </c>
      <c r="Z6">
        <f ca="1" t="shared" si="0"/>
        <v>1</v>
      </c>
      <c r="AA6">
        <f t="shared" si="2"/>
        <v>8</v>
      </c>
    </row>
    <row r="7" spans="1:30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>
        <f ca="1" t="shared" si="0"/>
        <v>1</v>
      </c>
      <c r="Y7">
        <f t="shared" si="1"/>
        <v>9</v>
      </c>
      <c r="Z7">
        <f ca="1" t="shared" si="0"/>
        <v>2</v>
      </c>
      <c r="AA7">
        <f t="shared" si="2"/>
        <v>18</v>
      </c>
      <c r="AC7" s="99" t="s">
        <v>9</v>
      </c>
      <c r="AD7" s="26" t="s">
        <v>10</v>
      </c>
    </row>
    <row r="8" spans="1:30" ht="15">
      <c r="A8" s="19" t="s">
        <v>47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>
        <f ca="1" t="shared" si="0"/>
        <v>3</v>
      </c>
      <c r="Y8">
        <f t="shared" si="1"/>
        <v>29</v>
      </c>
      <c r="Z8">
        <f ca="1" t="shared" si="0"/>
        <v>5</v>
      </c>
      <c r="AA8">
        <f t="shared" si="2"/>
        <v>48</v>
      </c>
      <c r="AC8" s="99" t="s">
        <v>9</v>
      </c>
      <c r="AD8" s="26" t="s">
        <v>10</v>
      </c>
    </row>
    <row r="9" spans="1:30" ht="18.75">
      <c r="A9" s="58"/>
      <c r="B9" s="26"/>
      <c r="C9" s="59"/>
      <c r="D9" s="59"/>
      <c r="E9" s="55">
        <f ca="1">_XLL.ALEA.ENTRE.BORNES($Y1,$V$2)</f>
        <v>164</v>
      </c>
      <c r="F9" s="89" t="s">
        <v>11</v>
      </c>
      <c r="G9" s="55">
        <f>Y1</f>
        <v>19</v>
      </c>
      <c r="H9" s="89" t="s">
        <v>9</v>
      </c>
      <c r="I9" s="88"/>
      <c r="J9" s="88"/>
      <c r="K9" s="55"/>
      <c r="L9" s="89"/>
      <c r="M9" s="55">
        <f ca="1">_XLL.ALEA.ENTRE.BORNES($AA1,$V$2)</f>
        <v>96</v>
      </c>
      <c r="N9" s="89" t="s">
        <v>11</v>
      </c>
      <c r="O9" s="55">
        <f>AA1</f>
        <v>38</v>
      </c>
      <c r="P9" s="89" t="s">
        <v>9</v>
      </c>
      <c r="Q9" s="88"/>
      <c r="R9" s="26"/>
      <c r="S9" s="60"/>
      <c r="X9">
        <f ca="1" t="shared" si="0"/>
        <v>1</v>
      </c>
      <c r="Y9">
        <f t="shared" si="1"/>
        <v>9</v>
      </c>
      <c r="Z9">
        <f ca="1" t="shared" si="0"/>
        <v>2</v>
      </c>
      <c r="AA9">
        <f t="shared" si="2"/>
        <v>18</v>
      </c>
      <c r="AC9" s="99" t="s">
        <v>9</v>
      </c>
      <c r="AD9" s="26" t="s">
        <v>10</v>
      </c>
    </row>
    <row r="10" spans="1:30" ht="18.75">
      <c r="A10" s="58"/>
      <c r="B10" s="59"/>
      <c r="C10" s="59"/>
      <c r="D10" s="59"/>
      <c r="E10" s="109">
        <f ca="1">_XLL.ALEA.ENTRE.BORNES($Y2,$V$2)</f>
        <v>226</v>
      </c>
      <c r="F10" s="89" t="s">
        <v>11</v>
      </c>
      <c r="G10" s="109">
        <f>Y2</f>
        <v>29</v>
      </c>
      <c r="H10" s="89" t="s">
        <v>9</v>
      </c>
      <c r="I10" s="88"/>
      <c r="J10" s="89"/>
      <c r="K10" s="55"/>
      <c r="L10" s="89"/>
      <c r="M10" s="109">
        <f ca="1">_XLL.ALEA.ENTRE.BORNES($AA2,$V$2)</f>
        <v>140</v>
      </c>
      <c r="N10" s="89" t="s">
        <v>11</v>
      </c>
      <c r="O10" s="109">
        <f>AA2</f>
        <v>28</v>
      </c>
      <c r="P10" s="89" t="s">
        <v>9</v>
      </c>
      <c r="Q10" s="88"/>
      <c r="R10" s="59"/>
      <c r="S10" s="60"/>
      <c r="X10">
        <f ca="1" t="shared" si="0"/>
        <v>2</v>
      </c>
      <c r="Y10">
        <f t="shared" si="1"/>
        <v>19</v>
      </c>
      <c r="Z10">
        <f ca="1" t="shared" si="0"/>
        <v>2</v>
      </c>
      <c r="AA10">
        <f t="shared" si="2"/>
        <v>18</v>
      </c>
      <c r="AC10" s="99" t="s">
        <v>9</v>
      </c>
      <c r="AD10" s="26" t="s">
        <v>10</v>
      </c>
    </row>
    <row r="11" spans="1:30" ht="18.75">
      <c r="A11" s="58"/>
      <c r="B11" s="59"/>
      <c r="C11" s="59"/>
      <c r="D11" s="59"/>
      <c r="E11" s="109">
        <f ca="1">_XLL.ALEA.ENTRE.BORNES($Y3,$V$2)</f>
        <v>184</v>
      </c>
      <c r="F11" s="89" t="s">
        <v>11</v>
      </c>
      <c r="G11" s="109">
        <f>Y3</f>
        <v>39</v>
      </c>
      <c r="H11" s="89" t="s">
        <v>9</v>
      </c>
      <c r="I11" s="88"/>
      <c r="J11" s="89"/>
      <c r="K11" s="55"/>
      <c r="L11" s="89"/>
      <c r="M11" s="109">
        <f ca="1">_XLL.ALEA.ENTRE.BORNES($AA3,$V$2)</f>
        <v>211</v>
      </c>
      <c r="N11" s="89" t="s">
        <v>11</v>
      </c>
      <c r="O11" s="109">
        <f>AA3</f>
        <v>18</v>
      </c>
      <c r="P11" s="89" t="s">
        <v>9</v>
      </c>
      <c r="Q11" s="88"/>
      <c r="R11" s="59"/>
      <c r="S11" s="60"/>
      <c r="AC11" s="99" t="s">
        <v>9</v>
      </c>
      <c r="AD11" s="26" t="s">
        <v>10</v>
      </c>
    </row>
    <row r="12" spans="1:19" ht="18.75">
      <c r="A12" s="58"/>
      <c r="B12" s="59"/>
      <c r="C12" s="59"/>
      <c r="D12" s="59"/>
      <c r="E12" s="109">
        <f ca="1">_XLL.ALEA.ENTRE.BORNES($Y4,$V$2)</f>
        <v>240</v>
      </c>
      <c r="F12" s="89" t="s">
        <v>11</v>
      </c>
      <c r="G12" s="109">
        <f>Y4</f>
        <v>29</v>
      </c>
      <c r="H12" s="89" t="s">
        <v>9</v>
      </c>
      <c r="I12" s="88"/>
      <c r="J12" s="89"/>
      <c r="K12" s="55"/>
      <c r="L12" s="89"/>
      <c r="M12" s="109">
        <f ca="1">_XLL.ALEA.ENTRE.BORNES($AA4,$V$2)</f>
        <v>207</v>
      </c>
      <c r="N12" s="89" t="s">
        <v>11</v>
      </c>
      <c r="O12" s="109">
        <f>AA4</f>
        <v>38</v>
      </c>
      <c r="P12" s="89" t="s">
        <v>9</v>
      </c>
      <c r="Q12" s="88"/>
      <c r="R12" s="59"/>
      <c r="S12" s="60"/>
    </row>
    <row r="13" spans="1:19" ht="18.75">
      <c r="A13" s="58"/>
      <c r="B13" s="59"/>
      <c r="C13" s="59"/>
      <c r="D13" s="59"/>
      <c r="E13" s="109">
        <f ca="1">_XLL.ALEA.ENTRE.BORNES($Y5,$V$2)</f>
        <v>146</v>
      </c>
      <c r="F13" s="89" t="s">
        <v>11</v>
      </c>
      <c r="G13" s="109">
        <f>Y5</f>
        <v>49</v>
      </c>
      <c r="H13" s="89" t="s">
        <v>9</v>
      </c>
      <c r="I13" s="88"/>
      <c r="J13" s="89"/>
      <c r="K13" s="55"/>
      <c r="L13" s="89"/>
      <c r="M13" s="109">
        <f ca="1">_XLL.ALEA.ENTRE.BORNES($AA5,$V$2)</f>
        <v>244</v>
      </c>
      <c r="N13" s="89" t="s">
        <v>11</v>
      </c>
      <c r="O13" s="109">
        <f>AA5</f>
        <v>8</v>
      </c>
      <c r="P13" s="89" t="s">
        <v>9</v>
      </c>
      <c r="Q13" s="88"/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48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20" ht="15">
      <c r="A16" s="58"/>
      <c r="B16" s="59"/>
      <c r="C16" s="59"/>
      <c r="D16" s="59"/>
      <c r="E16" s="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0"/>
      <c r="T16" s="84"/>
    </row>
    <row r="17" spans="1:19" ht="18.75">
      <c r="A17" s="58"/>
      <c r="B17" s="59"/>
      <c r="C17" s="59"/>
      <c r="D17" s="134" t="s">
        <v>73</v>
      </c>
      <c r="E17" s="59"/>
      <c r="F17" s="7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7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89" t="s">
        <v>72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54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47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_XLL.ALEA.ENTRE.BORNES($Y6,$V$2)</f>
        <v>72</v>
      </c>
      <c r="F25" s="89" t="s">
        <v>11</v>
      </c>
      <c r="G25" s="55">
        <f>Y6</f>
        <v>39</v>
      </c>
      <c r="H25" s="89" t="s">
        <v>9</v>
      </c>
      <c r="I25" s="88"/>
      <c r="J25" s="88"/>
      <c r="K25" s="55"/>
      <c r="L25" s="89"/>
      <c r="M25" s="55">
        <f ca="1">_XLL.ALEA.ENTRE.BORNES($AA6,$V$2)</f>
        <v>199</v>
      </c>
      <c r="N25" s="89" t="s">
        <v>11</v>
      </c>
      <c r="O25" s="55">
        <f>AA6</f>
        <v>8</v>
      </c>
      <c r="P25" s="89" t="s">
        <v>9</v>
      </c>
      <c r="Q25" s="88"/>
      <c r="R25" s="59"/>
      <c r="S25" s="60"/>
    </row>
    <row r="26" spans="1:19" ht="18.75">
      <c r="A26" s="58"/>
      <c r="B26" s="59"/>
      <c r="C26" s="21"/>
      <c r="D26" s="59"/>
      <c r="E26" s="109">
        <f ca="1">_XLL.ALEA.ENTRE.BORNES($Y7,$V$2)</f>
        <v>103</v>
      </c>
      <c r="F26" s="89" t="s">
        <v>11</v>
      </c>
      <c r="G26" s="109">
        <f>Y7</f>
        <v>9</v>
      </c>
      <c r="H26" s="89" t="s">
        <v>9</v>
      </c>
      <c r="I26" s="88"/>
      <c r="J26" s="89"/>
      <c r="K26" s="55"/>
      <c r="L26" s="89"/>
      <c r="M26" s="109">
        <f ca="1">_XLL.ALEA.ENTRE.BORNES($AA7,$V$2)</f>
        <v>71</v>
      </c>
      <c r="N26" s="89" t="s">
        <v>11</v>
      </c>
      <c r="O26" s="109">
        <f>AA7</f>
        <v>18</v>
      </c>
      <c r="P26" s="89" t="s">
        <v>9</v>
      </c>
      <c r="Q26" s="88"/>
      <c r="R26" s="59"/>
      <c r="S26" s="60"/>
    </row>
    <row r="27" spans="1:19" ht="18.75">
      <c r="A27" s="58"/>
      <c r="B27" s="59"/>
      <c r="C27" s="21"/>
      <c r="D27" s="59"/>
      <c r="E27" s="109">
        <f ca="1">_XLL.ALEA.ENTRE.BORNES($Y8,$V$2)</f>
        <v>126</v>
      </c>
      <c r="F27" s="89" t="s">
        <v>11</v>
      </c>
      <c r="G27" s="109">
        <f>Y8</f>
        <v>29</v>
      </c>
      <c r="H27" s="89" t="s">
        <v>9</v>
      </c>
      <c r="I27" s="88"/>
      <c r="J27" s="89"/>
      <c r="K27" s="55"/>
      <c r="L27" s="89"/>
      <c r="M27" s="109">
        <f ca="1">_XLL.ALEA.ENTRE.BORNES($AA8,$V$2)</f>
        <v>188</v>
      </c>
      <c r="N27" s="89" t="s">
        <v>11</v>
      </c>
      <c r="O27" s="109">
        <f>AA8</f>
        <v>48</v>
      </c>
      <c r="P27" s="89" t="s">
        <v>9</v>
      </c>
      <c r="Q27" s="88"/>
      <c r="R27" s="59"/>
      <c r="S27" s="60"/>
    </row>
    <row r="28" spans="1:19" ht="18.75">
      <c r="A28" s="58"/>
      <c r="B28" s="59"/>
      <c r="C28" s="21"/>
      <c r="D28" s="59"/>
      <c r="E28" s="109">
        <f ca="1">_XLL.ALEA.ENTRE.BORNES($Y9,$V$2)</f>
        <v>233</v>
      </c>
      <c r="F28" s="89" t="s">
        <v>11</v>
      </c>
      <c r="G28" s="109">
        <f>Y9</f>
        <v>9</v>
      </c>
      <c r="H28" s="89" t="s">
        <v>9</v>
      </c>
      <c r="I28" s="88"/>
      <c r="J28" s="89"/>
      <c r="K28" s="55"/>
      <c r="L28" s="89"/>
      <c r="M28" s="109">
        <f ca="1">_XLL.ALEA.ENTRE.BORNES($AA9,$V$2)</f>
        <v>26</v>
      </c>
      <c r="N28" s="89" t="s">
        <v>11</v>
      </c>
      <c r="O28" s="109">
        <f>AA9</f>
        <v>18</v>
      </c>
      <c r="P28" s="89" t="s">
        <v>9</v>
      </c>
      <c r="Q28" s="88"/>
      <c r="R28" s="59"/>
      <c r="S28" s="60"/>
    </row>
    <row r="29" spans="1:19" ht="18.75">
      <c r="A29" s="58"/>
      <c r="B29" s="59"/>
      <c r="C29" s="21"/>
      <c r="D29" s="59"/>
      <c r="E29" s="109">
        <f ca="1">_XLL.ALEA.ENTRE.BORNES($Y10,$V$2)</f>
        <v>230</v>
      </c>
      <c r="F29" s="89" t="s">
        <v>11</v>
      </c>
      <c r="G29" s="109">
        <f>Y10</f>
        <v>19</v>
      </c>
      <c r="H29" s="89" t="s">
        <v>9</v>
      </c>
      <c r="I29" s="88"/>
      <c r="J29" s="89"/>
      <c r="K29" s="55"/>
      <c r="L29" s="89"/>
      <c r="M29" s="109">
        <f ca="1">_XLL.ALEA.ENTRE.BORNES($AA10,$V$2)</f>
        <v>114</v>
      </c>
      <c r="N29" s="89" t="s">
        <v>11</v>
      </c>
      <c r="O29" s="109">
        <f>AA10</f>
        <v>18</v>
      </c>
      <c r="P29" s="89" t="s">
        <v>9</v>
      </c>
      <c r="Q29" s="88"/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48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59"/>
      <c r="C33" s="82"/>
      <c r="D33" s="82"/>
      <c r="E33" s="199" t="s">
        <v>74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/>
    </row>
    <row r="34" spans="1:19" ht="15">
      <c r="A34" s="58"/>
      <c r="B34" s="59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5"/>
    </row>
    <row r="35" spans="1:19" ht="18.75">
      <c r="A35" s="58"/>
      <c r="B35" s="59"/>
      <c r="C35" s="59"/>
      <c r="D35" s="59"/>
      <c r="F35" s="133" t="s">
        <v>30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51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E33:S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50"/>
  <sheetViews>
    <sheetView zoomScalePageLayoutView="0" workbookViewId="0" topLeftCell="A1">
      <selection activeCell="Z29" sqref="Z2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57421875" style="0" customWidth="1"/>
    <col min="8" max="8" width="3.140625" style="0" customWidth="1"/>
    <col min="9" max="9" width="5.421875" style="0" customWidth="1"/>
    <col min="10" max="10" width="3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4.71093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75</v>
      </c>
      <c r="T1" s="22" t="s">
        <v>4</v>
      </c>
      <c r="U1" s="23" t="s">
        <v>3</v>
      </c>
      <c r="V1" s="23" t="s">
        <v>5</v>
      </c>
    </row>
    <row r="2" spans="1:22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11</v>
      </c>
      <c r="V2">
        <v>99</v>
      </c>
    </row>
    <row r="3" spans="1:22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10</v>
      </c>
      <c r="V3" s="21">
        <v>60</v>
      </c>
    </row>
    <row r="4" spans="1:19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</row>
    <row r="5" spans="1:19" ht="20.25" customHeight="1">
      <c r="A5" s="189" t="s">
        <v>76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</row>
    <row r="6" spans="1:19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201" t="s">
        <v>78</v>
      </c>
      <c r="B9" s="202"/>
      <c r="C9" s="202"/>
      <c r="D9" s="202"/>
      <c r="E9" s="202"/>
      <c r="F9" s="202"/>
      <c r="G9" s="34">
        <f ca="1">_XLL.ALEA.ENTRE.BORNES($U$2,$V$2)</f>
        <v>99</v>
      </c>
      <c r="H9" s="35" t="s">
        <v>9</v>
      </c>
      <c r="I9" s="34" t="s">
        <v>10</v>
      </c>
      <c r="J9" s="202" t="s">
        <v>79</v>
      </c>
      <c r="K9" s="202"/>
      <c r="L9" s="202"/>
      <c r="M9" s="202"/>
      <c r="N9" s="202"/>
      <c r="O9" s="202"/>
      <c r="P9" s="110">
        <f ca="1">_XLL.ALEA.ENTRE.BORNES($U$3,$V$3)</f>
        <v>10</v>
      </c>
      <c r="Q9" s="35" t="s">
        <v>9</v>
      </c>
      <c r="R9" s="34" t="s">
        <v>10</v>
      </c>
      <c r="S9" s="43"/>
    </row>
    <row r="10" spans="1:19" ht="18.75">
      <c r="A10" s="201" t="s">
        <v>78</v>
      </c>
      <c r="B10" s="202"/>
      <c r="C10" s="202"/>
      <c r="D10" s="202"/>
      <c r="E10" s="202"/>
      <c r="F10" s="202"/>
      <c r="G10" s="34">
        <f ca="1">_XLL.ALEA.ENTRE.BORNES($U$2,$V$2)</f>
        <v>93</v>
      </c>
      <c r="H10" s="35" t="s">
        <v>9</v>
      </c>
      <c r="I10" s="34" t="s">
        <v>10</v>
      </c>
      <c r="J10" s="202" t="s">
        <v>79</v>
      </c>
      <c r="K10" s="202"/>
      <c r="L10" s="202"/>
      <c r="M10" s="202"/>
      <c r="N10" s="202"/>
      <c r="O10" s="202"/>
      <c r="P10" s="34">
        <f ca="1">_XLL.ALEA.ENTRE.BORNES($U$3,$V$3)</f>
        <v>59</v>
      </c>
      <c r="Q10" s="35" t="s">
        <v>9</v>
      </c>
      <c r="R10" s="34" t="s">
        <v>10</v>
      </c>
      <c r="S10" s="43"/>
    </row>
    <row r="11" spans="1:19" ht="18.75">
      <c r="A11" s="201" t="s">
        <v>78</v>
      </c>
      <c r="B11" s="202"/>
      <c r="C11" s="202"/>
      <c r="D11" s="202"/>
      <c r="E11" s="202"/>
      <c r="F11" s="202"/>
      <c r="G11" s="34">
        <f ca="1">_XLL.ALEA.ENTRE.BORNES($U$2,$V$2)</f>
        <v>80</v>
      </c>
      <c r="H11" s="35" t="s">
        <v>9</v>
      </c>
      <c r="I11" s="34" t="s">
        <v>10</v>
      </c>
      <c r="J11" s="202" t="s">
        <v>79</v>
      </c>
      <c r="K11" s="202"/>
      <c r="L11" s="202"/>
      <c r="M11" s="202"/>
      <c r="N11" s="202"/>
      <c r="O11" s="202"/>
      <c r="P11" s="110">
        <f ca="1">_XLL.ALEA.ENTRE.BORNES($U$3,$V$3)</f>
        <v>51</v>
      </c>
      <c r="Q11" s="35" t="s">
        <v>9</v>
      </c>
      <c r="R11" s="34" t="s">
        <v>10</v>
      </c>
      <c r="S11" s="43"/>
    </row>
    <row r="12" spans="1:19" ht="18.75">
      <c r="A12" s="201" t="s">
        <v>78</v>
      </c>
      <c r="B12" s="202"/>
      <c r="C12" s="202"/>
      <c r="D12" s="202"/>
      <c r="E12" s="202"/>
      <c r="F12" s="202"/>
      <c r="G12" s="34">
        <f ca="1">_XLL.ALEA.ENTRE.BORNES($U$2,$V$2)</f>
        <v>31</v>
      </c>
      <c r="H12" s="35" t="s">
        <v>9</v>
      </c>
      <c r="I12" s="34" t="s">
        <v>10</v>
      </c>
      <c r="J12" s="202" t="s">
        <v>79</v>
      </c>
      <c r="K12" s="202"/>
      <c r="L12" s="202"/>
      <c r="M12" s="202"/>
      <c r="N12" s="202"/>
      <c r="O12" s="202"/>
      <c r="P12" s="110">
        <f ca="1">_XLL.ALEA.ENTRE.BORNES($U$3,$V$3)</f>
        <v>20</v>
      </c>
      <c r="Q12" s="35" t="s">
        <v>9</v>
      </c>
      <c r="R12" s="34" t="s">
        <v>10</v>
      </c>
      <c r="S12" s="43"/>
    </row>
    <row r="13" spans="1:19" ht="18.75">
      <c r="A13" s="201" t="s">
        <v>78</v>
      </c>
      <c r="B13" s="202"/>
      <c r="C13" s="202"/>
      <c r="D13" s="202"/>
      <c r="E13" s="202"/>
      <c r="F13" s="202"/>
      <c r="G13" s="34">
        <f ca="1">_XLL.ALEA.ENTRE.BORNES($U$2,$V$2)</f>
        <v>96</v>
      </c>
      <c r="H13" s="35" t="s">
        <v>9</v>
      </c>
      <c r="I13" s="34" t="s">
        <v>10</v>
      </c>
      <c r="J13" s="202" t="s">
        <v>79</v>
      </c>
      <c r="K13" s="202"/>
      <c r="L13" s="202"/>
      <c r="M13" s="202"/>
      <c r="N13" s="202"/>
      <c r="O13" s="202"/>
      <c r="P13" s="110">
        <f ca="1">_XLL.ALEA.ENTRE.BORNES($U$3,$V$3)</f>
        <v>30</v>
      </c>
      <c r="Q13" s="35" t="s">
        <v>9</v>
      </c>
      <c r="R13" s="34" t="s">
        <v>10</v>
      </c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>
      <c r="A16" s="42"/>
      <c r="B16" s="5"/>
      <c r="C16" s="173" t="s">
        <v>80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43"/>
    </row>
    <row r="17" spans="1:19" ht="15">
      <c r="A17" s="42"/>
      <c r="B17" s="5"/>
      <c r="C17" s="5"/>
      <c r="D17" s="5"/>
      <c r="E17" s="5"/>
      <c r="F17" s="5"/>
      <c r="G17" s="5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8.75">
      <c r="A18" s="42"/>
      <c r="B18" s="5"/>
      <c r="C18" s="5"/>
      <c r="D18" s="5"/>
      <c r="E18" s="5"/>
      <c r="F18" s="5"/>
      <c r="G18" s="133" t="s">
        <v>31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89" t="s">
        <v>77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201" t="s">
        <v>78</v>
      </c>
      <c r="B25" s="202"/>
      <c r="C25" s="202"/>
      <c r="D25" s="202"/>
      <c r="E25" s="202"/>
      <c r="F25" s="202"/>
      <c r="G25" s="34">
        <f ca="1">_XLL.ALEA.ENTRE.BORNES($U$2,$V$2)</f>
        <v>44</v>
      </c>
      <c r="H25" s="35" t="s">
        <v>9</v>
      </c>
      <c r="I25" s="34" t="s">
        <v>10</v>
      </c>
      <c r="J25" s="202" t="s">
        <v>79</v>
      </c>
      <c r="K25" s="202"/>
      <c r="L25" s="202"/>
      <c r="M25" s="202"/>
      <c r="N25" s="202"/>
      <c r="O25" s="202"/>
      <c r="P25" s="34">
        <f ca="1">_XLL.ALEA.ENTRE.BORNES($U$3,$V$3)</f>
        <v>21</v>
      </c>
      <c r="Q25" s="35" t="s">
        <v>9</v>
      </c>
      <c r="R25" s="34" t="s">
        <v>10</v>
      </c>
      <c r="S25" s="43"/>
    </row>
    <row r="26" spans="1:19" ht="18.75">
      <c r="A26" s="201" t="s">
        <v>78</v>
      </c>
      <c r="B26" s="202"/>
      <c r="C26" s="202"/>
      <c r="D26" s="202"/>
      <c r="E26" s="202"/>
      <c r="F26" s="202"/>
      <c r="G26" s="34">
        <f ca="1">_XLL.ALEA.ENTRE.BORNES($U$2,$V$2)</f>
        <v>84</v>
      </c>
      <c r="H26" s="35" t="s">
        <v>9</v>
      </c>
      <c r="I26" s="34" t="s">
        <v>10</v>
      </c>
      <c r="J26" s="202" t="s">
        <v>79</v>
      </c>
      <c r="K26" s="202"/>
      <c r="L26" s="202"/>
      <c r="M26" s="202"/>
      <c r="N26" s="202"/>
      <c r="O26" s="202"/>
      <c r="P26" s="110">
        <f ca="1">_XLL.ALEA.ENTRE.BORNES($U$3,$V$3)</f>
        <v>28</v>
      </c>
      <c r="Q26" s="35" t="s">
        <v>9</v>
      </c>
      <c r="R26" s="34" t="s">
        <v>10</v>
      </c>
      <c r="S26" s="43"/>
    </row>
    <row r="27" spans="1:19" ht="18.75">
      <c r="A27" s="201" t="s">
        <v>78</v>
      </c>
      <c r="B27" s="202"/>
      <c r="C27" s="202"/>
      <c r="D27" s="202"/>
      <c r="E27" s="202"/>
      <c r="F27" s="202"/>
      <c r="G27" s="34">
        <f ca="1">_XLL.ALEA.ENTRE.BORNES($U$2,$V$2)</f>
        <v>29</v>
      </c>
      <c r="H27" s="35" t="s">
        <v>9</v>
      </c>
      <c r="I27" s="34" t="s">
        <v>10</v>
      </c>
      <c r="J27" s="202" t="s">
        <v>79</v>
      </c>
      <c r="K27" s="202"/>
      <c r="L27" s="202"/>
      <c r="M27" s="202"/>
      <c r="N27" s="202"/>
      <c r="O27" s="202"/>
      <c r="P27" s="110">
        <f ca="1">_XLL.ALEA.ENTRE.BORNES($U$3,$V$3)</f>
        <v>10</v>
      </c>
      <c r="Q27" s="35" t="s">
        <v>9</v>
      </c>
      <c r="R27" s="34" t="s">
        <v>10</v>
      </c>
      <c r="S27" s="43"/>
    </row>
    <row r="28" spans="1:19" ht="18.75">
      <c r="A28" s="201" t="s">
        <v>78</v>
      </c>
      <c r="B28" s="202"/>
      <c r="C28" s="202"/>
      <c r="D28" s="202"/>
      <c r="E28" s="202"/>
      <c r="F28" s="202"/>
      <c r="G28" s="34">
        <f ca="1">_XLL.ALEA.ENTRE.BORNES($U$2,$V$2)</f>
        <v>12</v>
      </c>
      <c r="H28" s="35" t="s">
        <v>9</v>
      </c>
      <c r="I28" s="34" t="s">
        <v>10</v>
      </c>
      <c r="J28" s="202" t="s">
        <v>79</v>
      </c>
      <c r="K28" s="202"/>
      <c r="L28" s="202"/>
      <c r="M28" s="202"/>
      <c r="N28" s="202"/>
      <c r="O28" s="202"/>
      <c r="P28" s="110">
        <f ca="1">_XLL.ALEA.ENTRE.BORNES($U$3,$V$3)</f>
        <v>22</v>
      </c>
      <c r="Q28" s="35" t="s">
        <v>9</v>
      </c>
      <c r="R28" s="34" t="s">
        <v>10</v>
      </c>
      <c r="S28" s="43"/>
    </row>
    <row r="29" spans="1:19" ht="18.75">
      <c r="A29" s="201" t="s">
        <v>78</v>
      </c>
      <c r="B29" s="202"/>
      <c r="C29" s="202"/>
      <c r="D29" s="202"/>
      <c r="E29" s="202"/>
      <c r="F29" s="202"/>
      <c r="G29" s="34">
        <f ca="1">_XLL.ALEA.ENTRE.BORNES($U$2,$V$2)</f>
        <v>96</v>
      </c>
      <c r="H29" s="35" t="s">
        <v>9</v>
      </c>
      <c r="I29" s="34" t="s">
        <v>10</v>
      </c>
      <c r="J29" s="202" t="s">
        <v>79</v>
      </c>
      <c r="K29" s="202"/>
      <c r="L29" s="202"/>
      <c r="M29" s="202"/>
      <c r="N29" s="202"/>
      <c r="O29" s="202"/>
      <c r="P29" s="110">
        <f ca="1">_XLL.ALEA.ENTRE.BORNES($U$3,$V$3)</f>
        <v>26</v>
      </c>
      <c r="Q29" s="35" t="s">
        <v>9</v>
      </c>
      <c r="R29" s="34" t="s">
        <v>10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203" t="s">
        <v>81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/>
    </row>
    <row r="34" spans="1:19" ht="19.5" customHeight="1">
      <c r="A34" s="203" t="s">
        <v>82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31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7.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31">
    <mergeCell ref="J12:O12"/>
    <mergeCell ref="J13:O13"/>
    <mergeCell ref="S1:S4"/>
    <mergeCell ref="A10:F10"/>
    <mergeCell ref="A28:F28"/>
    <mergeCell ref="A21:R22"/>
    <mergeCell ref="J9:O9"/>
    <mergeCell ref="A26:F26"/>
    <mergeCell ref="A12:F12"/>
    <mergeCell ref="J26:O26"/>
    <mergeCell ref="A25:F25"/>
    <mergeCell ref="J25:O25"/>
    <mergeCell ref="A34:R34"/>
    <mergeCell ref="J27:O27"/>
    <mergeCell ref="J28:O28"/>
    <mergeCell ref="J29:O29"/>
    <mergeCell ref="C16:R16"/>
    <mergeCell ref="A13:F13"/>
    <mergeCell ref="A33:S33"/>
    <mergeCell ref="A29:F29"/>
    <mergeCell ref="A27:F27"/>
    <mergeCell ref="C4:R4"/>
    <mergeCell ref="A5:R6"/>
    <mergeCell ref="J3:R3"/>
    <mergeCell ref="S5:S6"/>
    <mergeCell ref="A11:F11"/>
    <mergeCell ref="B1:R2"/>
    <mergeCell ref="A9:F9"/>
    <mergeCell ref="J11:O11"/>
    <mergeCell ref="A1:A4"/>
    <mergeCell ref="J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J50"/>
  <sheetViews>
    <sheetView zoomScalePageLayoutView="0" workbookViewId="0" topLeftCell="A10">
      <selection activeCell="P20" sqref="P20"/>
    </sheetView>
  </sheetViews>
  <sheetFormatPr defaultColWidth="11.421875" defaultRowHeight="15"/>
  <cols>
    <col min="1" max="1" width="9.00390625" style="0" customWidth="1"/>
    <col min="2" max="3" width="2.140625" style="0" customWidth="1"/>
    <col min="4" max="4" width="1.7109375" style="0" customWidth="1"/>
    <col min="5" max="5" width="5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5.421875" style="0" customWidth="1"/>
    <col min="10" max="10" width="1.421875" style="0" customWidth="1"/>
    <col min="11" max="11" width="1.1484375" style="0" customWidth="1"/>
    <col min="12" max="12" width="0.13671875" style="0" customWidth="1"/>
    <col min="13" max="13" width="6.7109375" style="0" customWidth="1"/>
    <col min="14" max="14" width="2.140625" style="0" customWidth="1"/>
    <col min="15" max="15" width="8.7109375" style="0" customWidth="1"/>
    <col min="16" max="16" width="3.00390625" style="0" customWidth="1"/>
    <col min="17" max="17" width="5.710937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customWidth="1"/>
    <col min="28" max="32" width="5.28125" style="0" customWidth="1"/>
    <col min="33" max="33" width="2.28125" style="0" customWidth="1"/>
    <col min="34" max="34" width="5.28125" style="0" customWidth="1"/>
    <col min="35" max="35" width="1.8515625" style="0" customWidth="1"/>
    <col min="36" max="36" width="5.28125" style="0" customWidth="1"/>
  </cols>
  <sheetData>
    <row r="1" spans="1:36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83</v>
      </c>
      <c r="T1" s="22" t="s">
        <v>4</v>
      </c>
      <c r="U1" s="23" t="s">
        <v>3</v>
      </c>
      <c r="V1" s="23" t="s">
        <v>5</v>
      </c>
      <c r="X1" s="21">
        <f ca="1">_XLL.ALEA.ENTRE.BORNES($U$3,$V$3)</f>
        <v>8</v>
      </c>
      <c r="Y1" s="21"/>
      <c r="Z1" s="26">
        <f>CHOOSE(X1,10,100,1000,10,100,1000,10,100,1000)</f>
        <v>100</v>
      </c>
      <c r="AA1" s="5"/>
      <c r="AB1" s="26"/>
      <c r="AC1" s="26"/>
      <c r="AD1" s="21"/>
      <c r="AE1" s="5"/>
      <c r="AF1" s="21"/>
      <c r="AG1" s="21"/>
      <c r="AH1" s="26"/>
      <c r="AI1" s="5"/>
      <c r="AJ1" s="26"/>
    </row>
    <row r="2" spans="1:36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10</v>
      </c>
      <c r="V2">
        <v>350</v>
      </c>
      <c r="X2" s="21">
        <f aca="true" ca="1" t="shared" si="0" ref="X2:X20">_XLL.ALEA.ENTRE.BORNES($U$3,$V$3)</f>
        <v>5</v>
      </c>
      <c r="Y2" s="21"/>
      <c r="Z2" s="26">
        <f aca="true" t="shared" si="1" ref="Z2:Z20">CHOOSE(X2,10,100,1000,10,100,1000,10,100,1000)</f>
        <v>100</v>
      </c>
      <c r="AA2" s="5"/>
      <c r="AB2" s="26"/>
      <c r="AC2" s="5"/>
      <c r="AD2" s="21"/>
      <c r="AE2" s="5"/>
      <c r="AF2" s="21"/>
      <c r="AG2" s="21"/>
      <c r="AH2" s="26"/>
      <c r="AI2" s="5"/>
      <c r="AJ2" s="26"/>
    </row>
    <row r="3" spans="1:36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1</v>
      </c>
      <c r="V3" s="21">
        <v>9</v>
      </c>
      <c r="X3" s="21">
        <f ca="1" t="shared" si="0"/>
        <v>7</v>
      </c>
      <c r="Y3" s="21"/>
      <c r="Z3" s="26">
        <f t="shared" si="1"/>
        <v>10</v>
      </c>
      <c r="AA3" s="5"/>
      <c r="AB3" s="26"/>
      <c r="AC3" s="5"/>
      <c r="AD3" s="21"/>
      <c r="AE3" s="5"/>
      <c r="AF3" s="21"/>
      <c r="AG3" s="21"/>
      <c r="AH3" s="26"/>
      <c r="AI3" s="5"/>
      <c r="AJ3" s="26"/>
    </row>
    <row r="4" spans="1:36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  <c r="X4" s="21">
        <f ca="1" t="shared" si="0"/>
        <v>9</v>
      </c>
      <c r="Y4" s="21"/>
      <c r="Z4" s="26">
        <f t="shared" si="1"/>
        <v>1000</v>
      </c>
      <c r="AA4" s="5"/>
      <c r="AB4" s="26"/>
      <c r="AC4" s="5"/>
      <c r="AD4" s="21"/>
      <c r="AE4" s="5"/>
      <c r="AF4" s="21"/>
      <c r="AG4" s="21"/>
      <c r="AH4" s="26"/>
      <c r="AI4" s="5"/>
      <c r="AJ4" s="26"/>
    </row>
    <row r="5" spans="1:36" ht="20.25" customHeight="1">
      <c r="A5" s="189" t="s">
        <v>84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  <c r="X5" s="21">
        <f ca="1" t="shared" si="0"/>
        <v>7</v>
      </c>
      <c r="Y5" s="21"/>
      <c r="Z5" s="26">
        <f t="shared" si="1"/>
        <v>10</v>
      </c>
      <c r="AA5" s="5"/>
      <c r="AB5" s="26"/>
      <c r="AC5" s="5"/>
      <c r="AD5" s="21"/>
      <c r="AE5" s="5"/>
      <c r="AF5" s="21"/>
      <c r="AG5" s="21"/>
      <c r="AH5" s="26"/>
      <c r="AI5" s="5"/>
      <c r="AJ5" s="26"/>
    </row>
    <row r="6" spans="1:26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  <c r="X6" s="21">
        <f ca="1" t="shared" si="0"/>
        <v>8</v>
      </c>
      <c r="Z6" s="26">
        <f t="shared" si="1"/>
        <v>100</v>
      </c>
    </row>
    <row r="7" spans="1:3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21">
        <f ca="1" t="shared" si="0"/>
        <v>7</v>
      </c>
      <c r="Y7" s="21"/>
      <c r="Z7" s="26">
        <f t="shared" si="1"/>
        <v>10</v>
      </c>
      <c r="AA7" s="5"/>
      <c r="AB7" s="26"/>
      <c r="AC7" s="26"/>
      <c r="AD7" s="21"/>
      <c r="AE7" s="5"/>
      <c r="AF7" s="21"/>
      <c r="AG7" s="21"/>
      <c r="AH7" s="26"/>
      <c r="AI7" s="5"/>
      <c r="AJ7" s="26"/>
    </row>
    <row r="8" spans="1:36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21">
        <f ca="1" t="shared" si="0"/>
        <v>3</v>
      </c>
      <c r="Y8" s="21"/>
      <c r="Z8" s="26">
        <f t="shared" si="1"/>
        <v>1000</v>
      </c>
      <c r="AA8" s="5"/>
      <c r="AB8" s="26"/>
      <c r="AC8" s="5"/>
      <c r="AD8" s="21"/>
      <c r="AE8" s="5"/>
      <c r="AF8" s="21"/>
      <c r="AG8" s="21"/>
      <c r="AH8" s="26"/>
      <c r="AI8" s="5"/>
      <c r="AJ8" s="26"/>
    </row>
    <row r="9" spans="1:36" ht="18.75">
      <c r="A9" s="42"/>
      <c r="B9" s="26"/>
      <c r="C9" s="5"/>
      <c r="D9" s="5"/>
      <c r="E9" s="33">
        <f ca="1">(_XLL.ALEA.ENTRE.BORNES($U$2,$V$2))</f>
        <v>158</v>
      </c>
      <c r="F9" s="33" t="s">
        <v>12</v>
      </c>
      <c r="G9" s="34">
        <f>Z1</f>
        <v>100</v>
      </c>
      <c r="H9" s="35" t="s">
        <v>9</v>
      </c>
      <c r="I9" s="34" t="s">
        <v>10</v>
      </c>
      <c r="J9" s="34"/>
      <c r="K9" s="33"/>
      <c r="L9" s="35"/>
      <c r="M9" s="109">
        <f ca="1">0.1*_XLL.ALEA.ENTRE.BORNES($U$2,$V$2)</f>
        <v>21.3</v>
      </c>
      <c r="N9" s="33" t="s">
        <v>12</v>
      </c>
      <c r="O9" s="110">
        <f>Z6</f>
        <v>100</v>
      </c>
      <c r="P9" s="35" t="s">
        <v>9</v>
      </c>
      <c r="Q9" s="34" t="s">
        <v>10</v>
      </c>
      <c r="R9" s="26"/>
      <c r="S9" s="43"/>
      <c r="X9" s="21">
        <f ca="1" t="shared" si="0"/>
        <v>9</v>
      </c>
      <c r="Y9" s="21"/>
      <c r="Z9" s="26">
        <f t="shared" si="1"/>
        <v>1000</v>
      </c>
      <c r="AA9" s="5"/>
      <c r="AB9" s="26"/>
      <c r="AC9" s="5"/>
      <c r="AD9" s="21"/>
      <c r="AE9" s="5"/>
      <c r="AF9" s="21"/>
      <c r="AG9" s="21"/>
      <c r="AH9" s="26"/>
      <c r="AI9" s="5"/>
      <c r="AJ9" s="26"/>
    </row>
    <row r="10" spans="1:36" ht="18.75">
      <c r="A10" s="42"/>
      <c r="B10" s="5"/>
      <c r="C10" s="5"/>
      <c r="D10" s="5"/>
      <c r="E10" s="109">
        <f ca="1">(_XLL.ALEA.ENTRE.BORNES($U$2,$V$2))</f>
        <v>255</v>
      </c>
      <c r="F10" s="33" t="s">
        <v>12</v>
      </c>
      <c r="G10" s="110">
        <f>Z2</f>
        <v>100</v>
      </c>
      <c r="H10" s="35" t="s">
        <v>9</v>
      </c>
      <c r="I10" s="34" t="s">
        <v>10</v>
      </c>
      <c r="J10" s="35"/>
      <c r="K10" s="33"/>
      <c r="L10" s="35"/>
      <c r="M10" s="109">
        <f ca="1">0.1*_XLL.ALEA.ENTRE.BORNES($U$2,$V$2)</f>
        <v>21.6</v>
      </c>
      <c r="N10" s="33" t="s">
        <v>12</v>
      </c>
      <c r="O10" s="110">
        <f>Z7</f>
        <v>10</v>
      </c>
      <c r="P10" s="35" t="s">
        <v>9</v>
      </c>
      <c r="Q10" s="34" t="s">
        <v>10</v>
      </c>
      <c r="R10" s="5"/>
      <c r="S10" s="43"/>
      <c r="X10" s="21">
        <f ca="1" t="shared" si="0"/>
        <v>3</v>
      </c>
      <c r="Y10" s="21"/>
      <c r="Z10" s="26">
        <f t="shared" si="1"/>
        <v>1000</v>
      </c>
      <c r="AA10" s="5"/>
      <c r="AB10" s="26"/>
      <c r="AC10" s="5"/>
      <c r="AD10" s="21"/>
      <c r="AE10" s="5"/>
      <c r="AF10" s="21"/>
      <c r="AG10" s="21"/>
      <c r="AH10" s="26"/>
      <c r="AI10" s="5"/>
      <c r="AJ10" s="26"/>
    </row>
    <row r="11" spans="1:36" ht="18.75">
      <c r="A11" s="42"/>
      <c r="B11" s="5"/>
      <c r="C11" s="5"/>
      <c r="D11" s="5"/>
      <c r="E11" s="109">
        <f ca="1">(_XLL.ALEA.ENTRE.BORNES($U$2,$V$2))</f>
        <v>344</v>
      </c>
      <c r="F11" s="33" t="s">
        <v>12</v>
      </c>
      <c r="G11" s="110">
        <f>Z3</f>
        <v>10</v>
      </c>
      <c r="H11" s="35" t="s">
        <v>9</v>
      </c>
      <c r="I11" s="34" t="s">
        <v>10</v>
      </c>
      <c r="J11" s="35"/>
      <c r="K11" s="33"/>
      <c r="L11" s="35"/>
      <c r="M11" s="109">
        <f ca="1">0.1*_XLL.ALEA.ENTRE.BORNES($U$2,$V$2)</f>
        <v>28.1</v>
      </c>
      <c r="N11" s="33" t="s">
        <v>12</v>
      </c>
      <c r="O11" s="110">
        <f>Z8</f>
        <v>1000</v>
      </c>
      <c r="P11" s="35" t="s">
        <v>9</v>
      </c>
      <c r="Q11" s="34" t="s">
        <v>10</v>
      </c>
      <c r="R11" s="5"/>
      <c r="S11" s="43"/>
      <c r="X11" s="21">
        <f ca="1" t="shared" si="0"/>
        <v>3</v>
      </c>
      <c r="Y11" s="21"/>
      <c r="Z11" s="26">
        <f t="shared" si="1"/>
        <v>1000</v>
      </c>
      <c r="AA11" s="5"/>
      <c r="AB11" s="26"/>
      <c r="AC11" s="5"/>
      <c r="AD11" s="21"/>
      <c r="AE11" s="5"/>
      <c r="AF11" s="21"/>
      <c r="AG11" s="21"/>
      <c r="AH11" s="26"/>
      <c r="AI11" s="5"/>
      <c r="AJ11" s="26"/>
    </row>
    <row r="12" spans="1:26" ht="18.75">
      <c r="A12" s="42"/>
      <c r="B12" s="5"/>
      <c r="C12" s="5"/>
      <c r="D12" s="5"/>
      <c r="E12" s="109">
        <f ca="1">(_XLL.ALEA.ENTRE.BORNES($U$2,$V$2))</f>
        <v>279</v>
      </c>
      <c r="F12" s="33" t="s">
        <v>12</v>
      </c>
      <c r="G12" s="110">
        <f>Z4</f>
        <v>1000</v>
      </c>
      <c r="H12" s="35" t="s">
        <v>9</v>
      </c>
      <c r="I12" s="34" t="s">
        <v>10</v>
      </c>
      <c r="J12" s="35"/>
      <c r="K12" s="33"/>
      <c r="L12" s="35"/>
      <c r="M12" s="109">
        <f ca="1">0.1*_XLL.ALEA.ENTRE.BORNES($U$2,$V$2)</f>
        <v>10.5</v>
      </c>
      <c r="N12" s="33" t="s">
        <v>12</v>
      </c>
      <c r="O12" s="110">
        <f>Z9</f>
        <v>1000</v>
      </c>
      <c r="P12" s="35" t="s">
        <v>9</v>
      </c>
      <c r="Q12" s="34" t="s">
        <v>10</v>
      </c>
      <c r="R12" s="5"/>
      <c r="S12" s="43"/>
      <c r="X12" s="21">
        <f ca="1" t="shared" si="0"/>
        <v>3</v>
      </c>
      <c r="Z12" s="26">
        <f t="shared" si="1"/>
        <v>1000</v>
      </c>
    </row>
    <row r="13" spans="1:26" ht="18.75">
      <c r="A13" s="42"/>
      <c r="B13" s="5"/>
      <c r="C13" s="5"/>
      <c r="D13" s="5"/>
      <c r="E13" s="109">
        <f ca="1">(_XLL.ALEA.ENTRE.BORNES($U$2,$V$2))</f>
        <v>211</v>
      </c>
      <c r="F13" s="33" t="s">
        <v>12</v>
      </c>
      <c r="G13" s="110">
        <f>Z5</f>
        <v>10</v>
      </c>
      <c r="H13" s="35" t="s">
        <v>9</v>
      </c>
      <c r="I13" s="34" t="s">
        <v>10</v>
      </c>
      <c r="J13" s="35"/>
      <c r="K13" s="33"/>
      <c r="L13" s="35"/>
      <c r="M13" s="109">
        <f ca="1">0.1*_XLL.ALEA.ENTRE.BORNES($U$2,$V$2)</f>
        <v>5.6000000000000005</v>
      </c>
      <c r="N13" s="33" t="s">
        <v>12</v>
      </c>
      <c r="O13" s="110">
        <f>Z10</f>
        <v>1000</v>
      </c>
      <c r="P13" s="35" t="s">
        <v>9</v>
      </c>
      <c r="Q13" s="34" t="s">
        <v>10</v>
      </c>
      <c r="R13" s="5"/>
      <c r="S13" s="43"/>
      <c r="X13" s="21">
        <f ca="1" t="shared" si="0"/>
        <v>6</v>
      </c>
      <c r="Z13" s="26">
        <f t="shared" si="1"/>
        <v>1000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21">
        <f ca="1" t="shared" si="0"/>
        <v>4</v>
      </c>
      <c r="Z14" s="26">
        <f t="shared" si="1"/>
        <v>10</v>
      </c>
    </row>
    <row r="15" spans="1:26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21">
        <f ca="1" t="shared" si="0"/>
        <v>3</v>
      </c>
      <c r="Z15" s="26">
        <f t="shared" si="1"/>
        <v>1000</v>
      </c>
    </row>
    <row r="16" spans="1:26" ht="18.75">
      <c r="A16" s="42"/>
      <c r="B16" s="5"/>
      <c r="C16" s="5"/>
      <c r="D16" s="5"/>
      <c r="E16" s="5"/>
      <c r="F16" s="5"/>
      <c r="G16" s="138" t="s">
        <v>86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 s="21">
        <f ca="1" t="shared" si="0"/>
        <v>4</v>
      </c>
      <c r="Z16" s="26">
        <f t="shared" si="1"/>
        <v>10</v>
      </c>
    </row>
    <row r="17" spans="1:26" ht="18.75">
      <c r="A17" s="42"/>
      <c r="B17" s="5"/>
      <c r="C17" s="5"/>
      <c r="D17" s="5"/>
      <c r="E17" s="5"/>
      <c r="F17" s="5"/>
      <c r="G17" s="138" t="s">
        <v>85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  <c r="X17" s="21">
        <f ca="1" t="shared" si="0"/>
        <v>1</v>
      </c>
      <c r="Z17" s="26">
        <f t="shared" si="1"/>
        <v>10</v>
      </c>
    </row>
    <row r="18" spans="1:2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 t="shared" si="0"/>
        <v>2</v>
      </c>
      <c r="Z18" s="26">
        <f t="shared" si="1"/>
        <v>100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 t="shared" si="0"/>
        <v>9</v>
      </c>
      <c r="Z19" s="26">
        <f t="shared" si="1"/>
        <v>1000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 t="shared" si="0"/>
        <v>9</v>
      </c>
      <c r="Z20" s="26">
        <f t="shared" si="1"/>
        <v>1000</v>
      </c>
    </row>
    <row r="21" spans="1:19" ht="30.75" customHeight="1">
      <c r="A21" s="189" t="s">
        <v>88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109">
        <f ca="1">_XLL.ALEA.ENTRE.BORNES($U$2,$V$2)</f>
        <v>114</v>
      </c>
      <c r="F25" s="33" t="s">
        <v>12</v>
      </c>
      <c r="G25" s="34">
        <f>Z11</f>
        <v>1000</v>
      </c>
      <c r="H25" s="35" t="s">
        <v>9</v>
      </c>
      <c r="I25" s="34" t="s">
        <v>10</v>
      </c>
      <c r="J25" s="34"/>
      <c r="K25" s="33"/>
      <c r="L25" s="35"/>
      <c r="M25" s="109">
        <f ca="1">0.1*_XLL.ALEA.ENTRE.BORNES($U$2,$V$2)</f>
        <v>18.8</v>
      </c>
      <c r="N25" s="33" t="s">
        <v>12</v>
      </c>
      <c r="O25" s="34">
        <f>Z16</f>
        <v>10</v>
      </c>
      <c r="P25" s="35" t="s">
        <v>9</v>
      </c>
      <c r="Q25" s="34" t="s">
        <v>10</v>
      </c>
      <c r="R25" s="5"/>
      <c r="S25" s="43"/>
    </row>
    <row r="26" spans="1:19" ht="18.75">
      <c r="A26" s="42"/>
      <c r="B26" s="5"/>
      <c r="C26" s="21"/>
      <c r="D26" s="5"/>
      <c r="E26" s="109">
        <f ca="1">_XLL.ALEA.ENTRE.BORNES($U$2,$V$2)</f>
        <v>342</v>
      </c>
      <c r="F26" s="33" t="s">
        <v>12</v>
      </c>
      <c r="G26" s="110">
        <f>Z12</f>
        <v>1000</v>
      </c>
      <c r="H26" s="35" t="s">
        <v>9</v>
      </c>
      <c r="I26" s="34" t="s">
        <v>10</v>
      </c>
      <c r="J26" s="35"/>
      <c r="K26" s="33"/>
      <c r="L26" s="35"/>
      <c r="M26" s="109">
        <f ca="1">0.1*_XLL.ALEA.ENTRE.BORNES($U$2,$V$2)</f>
        <v>21.700000000000003</v>
      </c>
      <c r="N26" s="33" t="s">
        <v>12</v>
      </c>
      <c r="O26" s="110">
        <f>Z17</f>
        <v>10</v>
      </c>
      <c r="P26" s="35" t="s">
        <v>9</v>
      </c>
      <c r="Q26" s="34" t="s">
        <v>10</v>
      </c>
      <c r="R26" s="5"/>
      <c r="S26" s="43"/>
    </row>
    <row r="27" spans="1:19" ht="18.75">
      <c r="A27" s="42"/>
      <c r="B27" s="5"/>
      <c r="C27" s="21"/>
      <c r="D27" s="5"/>
      <c r="E27" s="109">
        <f ca="1">_XLL.ALEA.ENTRE.BORNES($U$2,$V$2)</f>
        <v>117</v>
      </c>
      <c r="F27" s="33" t="s">
        <v>12</v>
      </c>
      <c r="G27" s="110">
        <f>Z13</f>
        <v>1000</v>
      </c>
      <c r="H27" s="35" t="s">
        <v>9</v>
      </c>
      <c r="I27" s="34" t="s">
        <v>10</v>
      </c>
      <c r="J27" s="35"/>
      <c r="K27" s="33"/>
      <c r="L27" s="35"/>
      <c r="M27" s="109">
        <f ca="1">0.1*_XLL.ALEA.ENTRE.BORNES($U$2,$V$2)</f>
        <v>10.600000000000001</v>
      </c>
      <c r="N27" s="33" t="s">
        <v>12</v>
      </c>
      <c r="O27" s="110">
        <f>Z18</f>
        <v>100</v>
      </c>
      <c r="P27" s="35" t="s">
        <v>9</v>
      </c>
      <c r="Q27" s="34" t="s">
        <v>10</v>
      </c>
      <c r="R27" s="5"/>
      <c r="S27" s="43"/>
    </row>
    <row r="28" spans="1:19" ht="18.75">
      <c r="A28" s="42"/>
      <c r="B28" s="5"/>
      <c r="C28" s="21"/>
      <c r="D28" s="5"/>
      <c r="E28" s="109">
        <f ca="1">_XLL.ALEA.ENTRE.BORNES($U$2,$V$2)</f>
        <v>254</v>
      </c>
      <c r="F28" s="33" t="s">
        <v>12</v>
      </c>
      <c r="G28" s="110">
        <f>Z14</f>
        <v>10</v>
      </c>
      <c r="H28" s="35" t="s">
        <v>9</v>
      </c>
      <c r="I28" s="34" t="s">
        <v>10</v>
      </c>
      <c r="J28" s="35"/>
      <c r="K28" s="33"/>
      <c r="L28" s="35"/>
      <c r="M28" s="109">
        <f ca="1">0.1*_XLL.ALEA.ENTRE.BORNES($U$2,$V$2)</f>
        <v>3.9000000000000004</v>
      </c>
      <c r="N28" s="33" t="s">
        <v>12</v>
      </c>
      <c r="O28" s="110">
        <f>Z19</f>
        <v>1000</v>
      </c>
      <c r="P28" s="35" t="s">
        <v>9</v>
      </c>
      <c r="Q28" s="34" t="s">
        <v>10</v>
      </c>
      <c r="R28" s="5"/>
      <c r="S28" s="43"/>
    </row>
    <row r="29" spans="1:19" ht="18.75">
      <c r="A29" s="42"/>
      <c r="B29" s="5"/>
      <c r="C29" s="21"/>
      <c r="D29" s="5"/>
      <c r="E29" s="109">
        <f ca="1">_XLL.ALEA.ENTRE.BORNES($U$2,$V$2)</f>
        <v>60</v>
      </c>
      <c r="F29" s="33" t="s">
        <v>12</v>
      </c>
      <c r="G29" s="110">
        <f>Z15</f>
        <v>1000</v>
      </c>
      <c r="H29" s="35" t="s">
        <v>9</v>
      </c>
      <c r="I29" s="34" t="s">
        <v>10</v>
      </c>
      <c r="J29" s="35"/>
      <c r="K29" s="33"/>
      <c r="L29" s="35"/>
      <c r="M29" s="109">
        <f ca="1">0.1*_XLL.ALEA.ENTRE.BORNES($U$2,$V$2)</f>
        <v>25.700000000000003</v>
      </c>
      <c r="N29" s="33" t="s">
        <v>12</v>
      </c>
      <c r="O29" s="110">
        <f>Z20</f>
        <v>1000</v>
      </c>
      <c r="P29" s="35" t="s">
        <v>9</v>
      </c>
      <c r="Q29" s="34" t="s">
        <v>10</v>
      </c>
      <c r="R29" s="5"/>
      <c r="S29" s="43"/>
    </row>
    <row r="30" spans="1:19" ht="18.7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205" t="s">
        <v>87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6"/>
    </row>
    <row r="34" spans="1:19" ht="17.25" customHeight="1">
      <c r="A34" s="42"/>
      <c r="B34" s="5"/>
      <c r="C34" s="44"/>
      <c r="D34" s="44"/>
      <c r="E34" s="205" t="s">
        <v>89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44"/>
      <c r="S34" s="31"/>
    </row>
    <row r="35" spans="1:19" ht="15">
      <c r="A35" s="42"/>
      <c r="B35" s="5"/>
      <c r="C35" s="5"/>
      <c r="D35" s="5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8.2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E34:Q34"/>
    <mergeCell ref="E35:Q35"/>
    <mergeCell ref="A21:R22"/>
    <mergeCell ref="A1:A4"/>
    <mergeCell ref="B1:R2"/>
    <mergeCell ref="S1:S4"/>
    <mergeCell ref="C4:R4"/>
    <mergeCell ref="A5:R6"/>
    <mergeCell ref="S5:S6"/>
    <mergeCell ref="J3:R3"/>
    <mergeCell ref="E33:S3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U49"/>
  <sheetViews>
    <sheetView zoomScalePageLayoutView="0" workbookViewId="0" topLeftCell="A16">
      <selection activeCell="W33" sqref="W3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2" width="11.421875" style="0" customWidth="1"/>
  </cols>
  <sheetData>
    <row r="1" spans="1:21" ht="15.75" customHeight="1">
      <c r="A1" s="178"/>
      <c r="B1" s="161" t="s">
        <v>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85" t="s">
        <v>178</v>
      </c>
      <c r="S1" s="22" t="s">
        <v>4</v>
      </c>
      <c r="T1" s="23" t="s">
        <v>3</v>
      </c>
      <c r="U1" s="23" t="s">
        <v>5</v>
      </c>
    </row>
    <row r="2" spans="1:21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186"/>
      <c r="S2" t="s">
        <v>6</v>
      </c>
      <c r="T2">
        <v>10</v>
      </c>
      <c r="U2">
        <v>100</v>
      </c>
    </row>
    <row r="3" spans="1:21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8"/>
      <c r="R3" s="187"/>
      <c r="S3" t="s">
        <v>7</v>
      </c>
      <c r="T3" s="21">
        <v>10</v>
      </c>
      <c r="U3" s="21">
        <v>9</v>
      </c>
    </row>
    <row r="4" spans="1:18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  <c r="R4" s="188"/>
    </row>
    <row r="5" spans="1:18" ht="15">
      <c r="A5" s="174" t="s">
        <v>179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81" t="s">
        <v>2</v>
      </c>
    </row>
    <row r="6" spans="1:18" ht="15">
      <c r="A6" s="17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182"/>
    </row>
    <row r="7" spans="1:1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1"/>
    </row>
    <row r="8" spans="1:18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3"/>
    </row>
    <row r="9" spans="1:18" ht="18.75">
      <c r="A9" s="42"/>
      <c r="B9" s="26"/>
      <c r="C9" s="21"/>
      <c r="D9" s="5"/>
      <c r="E9" s="33">
        <f ca="1">_XLL.ALEA.ENTRE.BORNES($T$2,$U$2)</f>
        <v>96</v>
      </c>
      <c r="F9" s="35" t="s">
        <v>12</v>
      </c>
      <c r="G9" s="33">
        <v>11</v>
      </c>
      <c r="H9" s="35" t="s">
        <v>9</v>
      </c>
      <c r="I9" s="34" t="s">
        <v>10</v>
      </c>
      <c r="J9" s="34"/>
      <c r="K9" s="33"/>
      <c r="L9" s="33">
        <f ca="1">_XLL.ALEA.ENTRE.BORNES($T$2,$U$2)</f>
        <v>60</v>
      </c>
      <c r="M9" s="35" t="s">
        <v>12</v>
      </c>
      <c r="N9" s="33">
        <v>12</v>
      </c>
      <c r="O9" s="35" t="s">
        <v>9</v>
      </c>
      <c r="P9" s="34" t="s">
        <v>10</v>
      </c>
      <c r="Q9" s="26"/>
      <c r="R9" s="43"/>
    </row>
    <row r="10" spans="1:18" ht="18.75">
      <c r="A10" s="42"/>
      <c r="B10" s="5"/>
      <c r="C10" s="21"/>
      <c r="D10" s="5"/>
      <c r="E10" s="33">
        <f ca="1">_XLL.ALEA.ENTRE.BORNES($T$2,$U$2)</f>
        <v>86</v>
      </c>
      <c r="F10" s="35" t="s">
        <v>12</v>
      </c>
      <c r="G10" s="33">
        <v>11</v>
      </c>
      <c r="H10" s="35" t="s">
        <v>9</v>
      </c>
      <c r="I10" s="34" t="s">
        <v>10</v>
      </c>
      <c r="J10" s="35"/>
      <c r="K10" s="33"/>
      <c r="L10" s="33">
        <f ca="1">_XLL.ALEA.ENTRE.BORNES($T$2,$U$2)</f>
        <v>60</v>
      </c>
      <c r="M10" s="35" t="s">
        <v>12</v>
      </c>
      <c r="N10" s="33">
        <v>12</v>
      </c>
      <c r="O10" s="35" t="s">
        <v>9</v>
      </c>
      <c r="P10" s="34" t="s">
        <v>10</v>
      </c>
      <c r="Q10" s="5"/>
      <c r="R10" s="43"/>
    </row>
    <row r="11" spans="1:18" ht="18.75">
      <c r="A11" s="42"/>
      <c r="B11" s="5"/>
      <c r="C11" s="21"/>
      <c r="D11" s="5"/>
      <c r="E11" s="33">
        <f ca="1">_XLL.ALEA.ENTRE.BORNES($T$2,$U$2)</f>
        <v>83</v>
      </c>
      <c r="F11" s="35" t="s">
        <v>12</v>
      </c>
      <c r="G11" s="33">
        <v>11</v>
      </c>
      <c r="H11" s="35" t="s">
        <v>9</v>
      </c>
      <c r="I11" s="34" t="s">
        <v>10</v>
      </c>
      <c r="J11" s="35"/>
      <c r="K11" s="33"/>
      <c r="L11" s="33">
        <f ca="1">_XLL.ALEA.ENTRE.BORNES($T$2,$U$2)</f>
        <v>12</v>
      </c>
      <c r="M11" s="35" t="s">
        <v>12</v>
      </c>
      <c r="N11" s="33">
        <v>12</v>
      </c>
      <c r="O11" s="35" t="s">
        <v>9</v>
      </c>
      <c r="P11" s="34" t="s">
        <v>10</v>
      </c>
      <c r="Q11" s="5"/>
      <c r="R11" s="43"/>
    </row>
    <row r="12" spans="1:18" ht="18.75">
      <c r="A12" s="42"/>
      <c r="B12" s="5"/>
      <c r="C12" s="21"/>
      <c r="D12" s="5"/>
      <c r="E12" s="33">
        <f ca="1">_XLL.ALEA.ENTRE.BORNES($T$2,$U$2)</f>
        <v>94</v>
      </c>
      <c r="F12" s="35" t="s">
        <v>12</v>
      </c>
      <c r="G12" s="33">
        <v>11</v>
      </c>
      <c r="H12" s="35" t="s">
        <v>9</v>
      </c>
      <c r="I12" s="34" t="s">
        <v>10</v>
      </c>
      <c r="J12" s="35"/>
      <c r="K12" s="33"/>
      <c r="L12" s="33">
        <f ca="1">_XLL.ALEA.ENTRE.BORNES($T$2,$U$2)</f>
        <v>45</v>
      </c>
      <c r="M12" s="35" t="s">
        <v>12</v>
      </c>
      <c r="N12" s="33">
        <v>12</v>
      </c>
      <c r="O12" s="35" t="s">
        <v>9</v>
      </c>
      <c r="P12" s="34" t="s">
        <v>10</v>
      </c>
      <c r="Q12" s="5"/>
      <c r="R12" s="43"/>
    </row>
    <row r="13" spans="1:18" ht="18.75">
      <c r="A13" s="42"/>
      <c r="B13" s="5"/>
      <c r="C13" s="21"/>
      <c r="D13" s="5"/>
      <c r="E13" s="33">
        <f ca="1">_XLL.ALEA.ENTRE.BORNES($T$2,$U$2)</f>
        <v>95</v>
      </c>
      <c r="F13" s="35" t="s">
        <v>12</v>
      </c>
      <c r="G13" s="33">
        <v>11</v>
      </c>
      <c r="H13" s="35" t="s">
        <v>9</v>
      </c>
      <c r="I13" s="34" t="s">
        <v>10</v>
      </c>
      <c r="J13" s="35"/>
      <c r="K13" s="33"/>
      <c r="L13" s="33">
        <f ca="1">_XLL.ALEA.ENTRE.BORNES($T$2,$U$2)</f>
        <v>76</v>
      </c>
      <c r="M13" s="35" t="s">
        <v>12</v>
      </c>
      <c r="N13" s="33">
        <v>12</v>
      </c>
      <c r="O13" s="35" t="s">
        <v>9</v>
      </c>
      <c r="P13" s="34" t="s">
        <v>10</v>
      </c>
      <c r="Q13" s="5"/>
      <c r="R13" s="43"/>
    </row>
    <row r="14" spans="1:18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3"/>
    </row>
    <row r="15" spans="1:18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3"/>
    </row>
    <row r="16" spans="1:18" ht="18.75">
      <c r="A16" s="42"/>
      <c r="B16" s="5"/>
      <c r="C16" s="5"/>
      <c r="D16" s="5"/>
      <c r="E16" s="5"/>
      <c r="F16" s="5"/>
      <c r="G16" s="159" t="s">
        <v>181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43"/>
    </row>
    <row r="17" spans="1:18" ht="15">
      <c r="A17" s="42"/>
      <c r="B17" s="5"/>
      <c r="C17" s="5"/>
      <c r="D17" s="5"/>
      <c r="E17" s="5"/>
      <c r="F17" s="5"/>
      <c r="G17" s="132" t="s">
        <v>32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43"/>
    </row>
    <row r="18" spans="1:18" ht="15">
      <c r="A18" s="42"/>
      <c r="B18" s="5"/>
      <c r="C18" s="5"/>
      <c r="D18" s="5"/>
      <c r="E18" s="5"/>
      <c r="F18" s="5"/>
      <c r="G18" s="132" t="s">
        <v>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43"/>
    </row>
    <row r="19" spans="1:18" ht="15">
      <c r="A19" s="7"/>
      <c r="B19" s="8"/>
      <c r="C19" s="8"/>
      <c r="D19" s="8"/>
      <c r="E19" s="8"/>
      <c r="F19" s="8"/>
      <c r="G19" s="8" t="s">
        <v>182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174" t="s">
        <v>180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  <c r="R21" s="181" t="s">
        <v>2</v>
      </c>
    </row>
    <row r="22" spans="1:18" ht="15">
      <c r="A22" s="15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  <c r="R22" s="182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/>
    </row>
    <row r="24" spans="1:18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3"/>
    </row>
    <row r="25" spans="1:18" ht="18.75">
      <c r="A25" s="42"/>
      <c r="B25" s="5"/>
      <c r="C25" s="21"/>
      <c r="D25" s="5"/>
      <c r="E25" s="33">
        <f ca="1">_XLL.ALEA.ENTRE.BORNES($T$2,$U$2)</f>
        <v>60</v>
      </c>
      <c r="F25" s="35" t="s">
        <v>12</v>
      </c>
      <c r="G25" s="33">
        <v>11</v>
      </c>
      <c r="H25" s="35" t="s">
        <v>9</v>
      </c>
      <c r="I25" s="34" t="s">
        <v>10</v>
      </c>
      <c r="J25" s="34"/>
      <c r="K25" s="33"/>
      <c r="L25" s="33">
        <f ca="1">_XLL.ALEA.ENTRE.BORNES($T$2,$U$2)</f>
        <v>59</v>
      </c>
      <c r="M25" s="35" t="s">
        <v>12</v>
      </c>
      <c r="N25" s="33">
        <v>12</v>
      </c>
      <c r="O25" s="35" t="s">
        <v>9</v>
      </c>
      <c r="P25" s="34" t="s">
        <v>10</v>
      </c>
      <c r="Q25" s="5"/>
      <c r="R25" s="43"/>
    </row>
    <row r="26" spans="1:18" ht="18.75">
      <c r="A26" s="42"/>
      <c r="B26" s="5"/>
      <c r="C26" s="21"/>
      <c r="D26" s="5"/>
      <c r="E26" s="33">
        <f ca="1">_XLL.ALEA.ENTRE.BORNES($T$2,$U$2)</f>
        <v>93</v>
      </c>
      <c r="F26" s="35" t="s">
        <v>12</v>
      </c>
      <c r="G26" s="33">
        <v>11</v>
      </c>
      <c r="H26" s="35" t="s">
        <v>9</v>
      </c>
      <c r="I26" s="34" t="s">
        <v>10</v>
      </c>
      <c r="J26" s="35"/>
      <c r="K26" s="33"/>
      <c r="L26" s="33">
        <f ca="1">_XLL.ALEA.ENTRE.BORNES($T$2,$U$2)</f>
        <v>94</v>
      </c>
      <c r="M26" s="35" t="s">
        <v>12</v>
      </c>
      <c r="N26" s="33">
        <v>12</v>
      </c>
      <c r="O26" s="35" t="s">
        <v>9</v>
      </c>
      <c r="P26" s="34" t="s">
        <v>10</v>
      </c>
      <c r="Q26" s="5"/>
      <c r="R26" s="43"/>
    </row>
    <row r="27" spans="1:18" ht="18.75">
      <c r="A27" s="42"/>
      <c r="B27" s="5"/>
      <c r="C27" s="21"/>
      <c r="D27" s="5"/>
      <c r="E27" s="33">
        <f ca="1">_XLL.ALEA.ENTRE.BORNES($T$2,$U$2)</f>
        <v>47</v>
      </c>
      <c r="F27" s="35" t="s">
        <v>12</v>
      </c>
      <c r="G27" s="33">
        <v>11</v>
      </c>
      <c r="H27" s="35" t="s">
        <v>9</v>
      </c>
      <c r="I27" s="34" t="s">
        <v>10</v>
      </c>
      <c r="J27" s="35"/>
      <c r="K27" s="33"/>
      <c r="L27" s="33">
        <f ca="1">_XLL.ALEA.ENTRE.BORNES($T$2,$U$2)</f>
        <v>37</v>
      </c>
      <c r="M27" s="35" t="s">
        <v>12</v>
      </c>
      <c r="N27" s="33">
        <v>12</v>
      </c>
      <c r="O27" s="35" t="s">
        <v>9</v>
      </c>
      <c r="P27" s="34" t="s">
        <v>10</v>
      </c>
      <c r="Q27" s="5"/>
      <c r="R27" s="43"/>
    </row>
    <row r="28" spans="1:18" ht="18.75">
      <c r="A28" s="42"/>
      <c r="B28" s="5"/>
      <c r="C28" s="21"/>
      <c r="D28" s="5"/>
      <c r="E28" s="33">
        <f ca="1">_XLL.ALEA.ENTRE.BORNES($T$2,$U$2)</f>
        <v>58</v>
      </c>
      <c r="F28" s="35" t="s">
        <v>12</v>
      </c>
      <c r="G28" s="33">
        <v>11</v>
      </c>
      <c r="H28" s="35" t="s">
        <v>9</v>
      </c>
      <c r="I28" s="34" t="s">
        <v>10</v>
      </c>
      <c r="J28" s="35"/>
      <c r="K28" s="33"/>
      <c r="L28" s="33">
        <f ca="1">_XLL.ALEA.ENTRE.BORNES($T$2,$U$2)</f>
        <v>83</v>
      </c>
      <c r="M28" s="35" t="s">
        <v>12</v>
      </c>
      <c r="N28" s="33">
        <v>12</v>
      </c>
      <c r="O28" s="35" t="s">
        <v>9</v>
      </c>
      <c r="P28" s="34" t="s">
        <v>10</v>
      </c>
      <c r="Q28" s="5"/>
      <c r="R28" s="43"/>
    </row>
    <row r="29" spans="1:18" ht="18.75">
      <c r="A29" s="42"/>
      <c r="B29" s="5"/>
      <c r="C29" s="21"/>
      <c r="D29" s="5"/>
      <c r="E29" s="33">
        <f ca="1">_XLL.ALEA.ENTRE.BORNES($T$2,$U$2)</f>
        <v>40</v>
      </c>
      <c r="F29" s="35" t="s">
        <v>12</v>
      </c>
      <c r="G29" s="33">
        <v>11</v>
      </c>
      <c r="H29" s="35" t="s">
        <v>9</v>
      </c>
      <c r="I29" s="34" t="s">
        <v>10</v>
      </c>
      <c r="J29" s="35"/>
      <c r="K29" s="33"/>
      <c r="L29" s="33">
        <f ca="1">_XLL.ALEA.ENTRE.BORNES($T$2,$U$2)</f>
        <v>85</v>
      </c>
      <c r="M29" s="35" t="s">
        <v>12</v>
      </c>
      <c r="N29" s="33">
        <v>12</v>
      </c>
      <c r="O29" s="35" t="s">
        <v>9</v>
      </c>
      <c r="P29" s="34" t="s">
        <v>10</v>
      </c>
      <c r="Q29" s="5"/>
      <c r="R29" s="43"/>
    </row>
    <row r="30" spans="1:18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3"/>
    </row>
    <row r="31" spans="1:18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3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3"/>
    </row>
    <row r="33" spans="1:18" ht="42.75" customHeight="1">
      <c r="A33" s="42"/>
      <c r="B33" s="205" t="s">
        <v>183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6"/>
    </row>
    <row r="34" spans="1:19" ht="7.5" customHeight="1">
      <c r="A34" s="42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  <c r="S34" s="29"/>
    </row>
    <row r="35" spans="1:18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9"/>
    </row>
    <row r="36" spans="1:18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5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5">
      <c r="A38" s="19" t="s">
        <v>51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3"/>
    </row>
    <row r="39" spans="1:18" ht="15" customHeight="1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3"/>
    </row>
    <row r="40" spans="1:18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3"/>
    </row>
    <row r="41" spans="1:18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3"/>
    </row>
    <row r="42" spans="1:18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/>
    </row>
    <row r="43" spans="1:18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3"/>
    </row>
    <row r="44" spans="1:18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</row>
    <row r="45" spans="1:18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</row>
    <row r="46" spans="1:18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</sheetData>
  <sheetProtection/>
  <mergeCells count="13">
    <mergeCell ref="R21:R22"/>
    <mergeCell ref="J3:Q3"/>
    <mergeCell ref="A21:Q21"/>
    <mergeCell ref="B33:R33"/>
    <mergeCell ref="B34:R34"/>
    <mergeCell ref="A6:Q6"/>
    <mergeCell ref="B22:Q22"/>
    <mergeCell ref="A1:A4"/>
    <mergeCell ref="B1:Q2"/>
    <mergeCell ref="R1:R4"/>
    <mergeCell ref="C4:Q4"/>
    <mergeCell ref="A5:Q5"/>
    <mergeCell ref="R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50"/>
  <sheetViews>
    <sheetView zoomScalePageLayoutView="0" workbookViewId="0" topLeftCell="A7">
      <selection activeCell="X10" sqref="X1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421875" style="0" customWidth="1"/>
    <col min="8" max="8" width="3.140625" style="0" customWidth="1"/>
    <col min="9" max="9" width="5.421875" style="0" customWidth="1"/>
    <col min="10" max="10" width="2.71093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customWidth="1"/>
  </cols>
  <sheetData>
    <row r="1" spans="1:22" ht="15.75" customHeight="1">
      <c r="A1" s="178"/>
      <c r="B1" s="161" t="s">
        <v>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  <c r="S1" s="185" t="s">
        <v>91</v>
      </c>
      <c r="T1" s="22" t="s">
        <v>4</v>
      </c>
      <c r="U1" s="23" t="s">
        <v>3</v>
      </c>
      <c r="V1" s="23" t="s">
        <v>5</v>
      </c>
    </row>
    <row r="2" spans="1:22" ht="15" customHeight="1">
      <c r="A2" s="179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86"/>
      <c r="T2" t="s">
        <v>6</v>
      </c>
      <c r="U2">
        <v>1</v>
      </c>
      <c r="V2">
        <v>10</v>
      </c>
    </row>
    <row r="3" spans="1:22" ht="15" customHeight="1">
      <c r="A3" s="179"/>
      <c r="B3" s="5"/>
      <c r="C3" s="32"/>
      <c r="D3" s="32"/>
      <c r="E3" s="32"/>
      <c r="F3" s="32"/>
      <c r="G3" s="32"/>
      <c r="H3" s="32"/>
      <c r="I3" s="32"/>
      <c r="J3" s="167" t="s">
        <v>18</v>
      </c>
      <c r="K3" s="167"/>
      <c r="L3" s="167"/>
      <c r="M3" s="167"/>
      <c r="N3" s="167"/>
      <c r="O3" s="167"/>
      <c r="P3" s="167"/>
      <c r="Q3" s="167"/>
      <c r="R3" s="168"/>
      <c r="S3" s="187"/>
      <c r="T3" t="s">
        <v>7</v>
      </c>
      <c r="U3" s="21">
        <v>6</v>
      </c>
      <c r="V3" s="21">
        <v>12</v>
      </c>
    </row>
    <row r="4" spans="1:19" ht="15" customHeight="1">
      <c r="A4" s="180"/>
      <c r="B4" s="38"/>
      <c r="C4" s="171" t="s">
        <v>66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8"/>
    </row>
    <row r="5" spans="1:19" ht="20.25" customHeight="1">
      <c r="A5" s="189" t="s">
        <v>92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181" t="s">
        <v>2</v>
      </c>
    </row>
    <row r="6" spans="1:19" ht="11.2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82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47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33">
        <f ca="1">_XLL.ALEA.ENTRE.BORNES($U$2,$V$2)</f>
        <v>8</v>
      </c>
      <c r="F9" s="33" t="s">
        <v>12</v>
      </c>
      <c r="G9" s="34">
        <f ca="1">_XLL.ALEA.ENTRE.BORNES($U$3,$V$3)</f>
        <v>9</v>
      </c>
      <c r="H9" s="35" t="s">
        <v>9</v>
      </c>
      <c r="I9" s="34" t="s">
        <v>10</v>
      </c>
      <c r="J9" s="34"/>
      <c r="K9" s="33"/>
      <c r="L9" s="35"/>
      <c r="M9" s="33">
        <f ca="1">_XLL.ALEA.ENTRE.BORNES($U$2,$V$2)</f>
        <v>9</v>
      </c>
      <c r="N9" s="33" t="s">
        <v>12</v>
      </c>
      <c r="O9" s="34">
        <f ca="1">_XLL.ALEA.ENTRE.BORNES($U$3,$V$3)</f>
        <v>9</v>
      </c>
      <c r="P9" s="35" t="s">
        <v>9</v>
      </c>
      <c r="Q9" s="34" t="s">
        <v>10</v>
      </c>
      <c r="R9" s="26"/>
      <c r="S9" s="43"/>
    </row>
    <row r="10" spans="1:19" ht="18.75">
      <c r="A10" s="42"/>
      <c r="B10" s="5"/>
      <c r="C10" s="5"/>
      <c r="D10" s="5"/>
      <c r="E10" s="33">
        <f ca="1">_XLL.ALEA.ENTRE.BORNES($U$2,$V$2)</f>
        <v>2</v>
      </c>
      <c r="F10" s="33" t="s">
        <v>12</v>
      </c>
      <c r="G10" s="34">
        <f ca="1">_XLL.ALEA.ENTRE.BORNES($U$3,$V$3)</f>
        <v>8</v>
      </c>
      <c r="H10" s="35" t="s">
        <v>9</v>
      </c>
      <c r="I10" s="34" t="s">
        <v>10</v>
      </c>
      <c r="J10" s="35"/>
      <c r="K10" s="33"/>
      <c r="L10" s="35"/>
      <c r="M10" s="33">
        <f ca="1">_XLL.ALEA.ENTRE.BORNES($U$2,$V$2)</f>
        <v>9</v>
      </c>
      <c r="N10" s="33" t="s">
        <v>12</v>
      </c>
      <c r="O10" s="34">
        <f ca="1">_XLL.ALEA.ENTRE.BORNES($U$3,$V$3)</f>
        <v>12</v>
      </c>
      <c r="P10" s="35" t="s">
        <v>9</v>
      </c>
      <c r="Q10" s="34" t="s">
        <v>10</v>
      </c>
      <c r="R10" s="5"/>
      <c r="S10" s="43"/>
    </row>
    <row r="11" spans="1:19" ht="18.75">
      <c r="A11" s="42"/>
      <c r="B11" s="5"/>
      <c r="C11" s="5"/>
      <c r="D11" s="5"/>
      <c r="E11" s="33">
        <f ca="1">_XLL.ALEA.ENTRE.BORNES($U$2,$V$2)</f>
        <v>10</v>
      </c>
      <c r="F11" s="33" t="s">
        <v>12</v>
      </c>
      <c r="G11" s="34">
        <f ca="1">_XLL.ALEA.ENTRE.BORNES($U$3,$V$3)</f>
        <v>11</v>
      </c>
      <c r="H11" s="35" t="s">
        <v>9</v>
      </c>
      <c r="I11" s="34" t="s">
        <v>10</v>
      </c>
      <c r="J11" s="35"/>
      <c r="K11" s="33"/>
      <c r="L11" s="35"/>
      <c r="M11" s="33">
        <f ca="1">_XLL.ALEA.ENTRE.BORNES($U$2,$V$2)</f>
        <v>5</v>
      </c>
      <c r="N11" s="33" t="s">
        <v>12</v>
      </c>
      <c r="O11" s="34">
        <f ca="1">_XLL.ALEA.ENTRE.BORNES($U$3,$V$3)</f>
        <v>9</v>
      </c>
      <c r="P11" s="35" t="s">
        <v>9</v>
      </c>
      <c r="Q11" s="34" t="s">
        <v>10</v>
      </c>
      <c r="R11" s="5"/>
      <c r="S11" s="43"/>
    </row>
    <row r="12" spans="1:19" ht="18.75">
      <c r="A12" s="42"/>
      <c r="B12" s="5"/>
      <c r="C12" s="5"/>
      <c r="D12" s="5"/>
      <c r="E12" s="33">
        <f ca="1">_XLL.ALEA.ENTRE.BORNES($U$2,$V$2)</f>
        <v>10</v>
      </c>
      <c r="F12" s="33" t="s">
        <v>12</v>
      </c>
      <c r="G12" s="34">
        <f ca="1">_XLL.ALEA.ENTRE.BORNES($U$3,$V$3)</f>
        <v>6</v>
      </c>
      <c r="H12" s="35" t="s">
        <v>9</v>
      </c>
      <c r="I12" s="34" t="s">
        <v>10</v>
      </c>
      <c r="J12" s="35"/>
      <c r="K12" s="33"/>
      <c r="L12" s="35"/>
      <c r="M12" s="33">
        <f ca="1">_XLL.ALEA.ENTRE.BORNES($U$2,$V$2)</f>
        <v>10</v>
      </c>
      <c r="N12" s="33" t="s">
        <v>12</v>
      </c>
      <c r="O12" s="34">
        <f ca="1">_XLL.ALEA.ENTRE.BORNES($U$3,$V$3)</f>
        <v>7</v>
      </c>
      <c r="P12" s="35" t="s">
        <v>9</v>
      </c>
      <c r="Q12" s="34" t="s">
        <v>10</v>
      </c>
      <c r="R12" s="5"/>
      <c r="S12" s="43"/>
    </row>
    <row r="13" spans="1:19" ht="18.75">
      <c r="A13" s="42"/>
      <c r="B13" s="5"/>
      <c r="C13" s="5"/>
      <c r="D13" s="5"/>
      <c r="E13" s="33">
        <f ca="1">_XLL.ALEA.ENTRE.BORNES($U$2,$V$2)</f>
        <v>3</v>
      </c>
      <c r="F13" s="33" t="s">
        <v>12</v>
      </c>
      <c r="G13" s="34">
        <f ca="1">_XLL.ALEA.ENTRE.BORNES($U$3,$V$3)</f>
        <v>7</v>
      </c>
      <c r="H13" s="35" t="s">
        <v>9</v>
      </c>
      <c r="I13" s="34" t="s">
        <v>10</v>
      </c>
      <c r="J13" s="35"/>
      <c r="K13" s="33"/>
      <c r="L13" s="35"/>
      <c r="M13" s="33">
        <f ca="1">_XLL.ALEA.ENTRE.BORNES($U$2,$V$2)</f>
        <v>5</v>
      </c>
      <c r="N13" s="33" t="s">
        <v>12</v>
      </c>
      <c r="O13" s="34">
        <f ca="1">_XLL.ALEA.ENTRE.BORNES($U$3,$V$3)</f>
        <v>7</v>
      </c>
      <c r="P13" s="35" t="s">
        <v>9</v>
      </c>
      <c r="Q13" s="34" t="s">
        <v>10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48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8.75">
      <c r="A17" s="42"/>
      <c r="B17" s="5"/>
      <c r="C17" s="5"/>
      <c r="D17" s="5"/>
      <c r="E17" s="139" t="s">
        <v>98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89" t="s">
        <v>93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  <c r="S21" s="39" t="s">
        <v>2</v>
      </c>
    </row>
    <row r="22" spans="1:19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47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_XLL.ALEA.ENTRE.BORNES($U$2,$V$2)</f>
        <v>3</v>
      </c>
      <c r="F25" s="33" t="s">
        <v>12</v>
      </c>
      <c r="G25" s="34">
        <f ca="1">_XLL.ALEA.ENTRE.BORNES($U$3,$V$3)</f>
        <v>7</v>
      </c>
      <c r="H25" s="35" t="s">
        <v>9</v>
      </c>
      <c r="I25" s="34" t="s">
        <v>10</v>
      </c>
      <c r="J25" s="34"/>
      <c r="K25" s="33"/>
      <c r="L25" s="35"/>
      <c r="M25" s="33">
        <f ca="1">_XLL.ALEA.ENTRE.BORNES($U$2,$V$2)</f>
        <v>4</v>
      </c>
      <c r="N25" s="33" t="s">
        <v>12</v>
      </c>
      <c r="O25" s="34">
        <f ca="1">_XLL.ALEA.ENTRE.BORNES($U$3,$V$3)</f>
        <v>11</v>
      </c>
      <c r="P25" s="35" t="s">
        <v>9</v>
      </c>
      <c r="Q25" s="34" t="s">
        <v>10</v>
      </c>
      <c r="R25" s="5"/>
      <c r="S25" s="43"/>
    </row>
    <row r="26" spans="1:19" ht="18.75">
      <c r="A26" s="42"/>
      <c r="B26" s="5"/>
      <c r="C26" s="21"/>
      <c r="D26" s="5"/>
      <c r="E26" s="33">
        <f ca="1">_XLL.ALEA.ENTRE.BORNES($U$2,$V$2)</f>
        <v>6</v>
      </c>
      <c r="F26" s="33" t="s">
        <v>12</v>
      </c>
      <c r="G26" s="34">
        <f ca="1">_XLL.ALEA.ENTRE.BORNES($U$3,$V$3)</f>
        <v>12</v>
      </c>
      <c r="H26" s="35" t="s">
        <v>9</v>
      </c>
      <c r="I26" s="34" t="s">
        <v>10</v>
      </c>
      <c r="J26" s="35"/>
      <c r="K26" s="33"/>
      <c r="L26" s="35"/>
      <c r="M26" s="33">
        <f ca="1">_XLL.ALEA.ENTRE.BORNES($U$2,$V$2)</f>
        <v>3</v>
      </c>
      <c r="N26" s="33" t="s">
        <v>12</v>
      </c>
      <c r="O26" s="34">
        <f ca="1">_XLL.ALEA.ENTRE.BORNES($U$3,$V$3)</f>
        <v>8</v>
      </c>
      <c r="P26" s="35" t="s">
        <v>9</v>
      </c>
      <c r="Q26" s="34" t="s">
        <v>10</v>
      </c>
      <c r="R26" s="5"/>
      <c r="S26" s="43"/>
    </row>
    <row r="27" spans="1:19" ht="18.75">
      <c r="A27" s="42"/>
      <c r="B27" s="5"/>
      <c r="C27" s="21"/>
      <c r="D27" s="5"/>
      <c r="E27" s="33">
        <f ca="1">_XLL.ALEA.ENTRE.BORNES($U$2,$V$2)</f>
        <v>1</v>
      </c>
      <c r="F27" s="33" t="s">
        <v>12</v>
      </c>
      <c r="G27" s="34">
        <f ca="1">_XLL.ALEA.ENTRE.BORNES($U$3,$V$3)</f>
        <v>7</v>
      </c>
      <c r="H27" s="35" t="s">
        <v>9</v>
      </c>
      <c r="I27" s="34" t="s">
        <v>10</v>
      </c>
      <c r="J27" s="35"/>
      <c r="K27" s="33"/>
      <c r="L27" s="35"/>
      <c r="M27" s="33">
        <f ca="1">_XLL.ALEA.ENTRE.BORNES($U$2,$V$2)</f>
        <v>5</v>
      </c>
      <c r="N27" s="33" t="s">
        <v>12</v>
      </c>
      <c r="O27" s="34">
        <f ca="1">_XLL.ALEA.ENTRE.BORNES($U$3,$V$3)</f>
        <v>11</v>
      </c>
      <c r="P27" s="35" t="s">
        <v>9</v>
      </c>
      <c r="Q27" s="34" t="s">
        <v>10</v>
      </c>
      <c r="R27" s="5"/>
      <c r="S27" s="43"/>
    </row>
    <row r="28" spans="1:19" ht="18.75">
      <c r="A28" s="42"/>
      <c r="B28" s="5"/>
      <c r="C28" s="21"/>
      <c r="D28" s="5"/>
      <c r="E28" s="33">
        <f ca="1">_XLL.ALEA.ENTRE.BORNES($U$2,$V$2)</f>
        <v>2</v>
      </c>
      <c r="F28" s="33" t="s">
        <v>12</v>
      </c>
      <c r="G28" s="34">
        <f ca="1">_XLL.ALEA.ENTRE.BORNES($U$3,$V$3)</f>
        <v>10</v>
      </c>
      <c r="H28" s="35" t="s">
        <v>9</v>
      </c>
      <c r="I28" s="34" t="s">
        <v>10</v>
      </c>
      <c r="J28" s="35"/>
      <c r="K28" s="33"/>
      <c r="L28" s="35"/>
      <c r="M28" s="33">
        <f ca="1">_XLL.ALEA.ENTRE.BORNES($U$2,$V$2)</f>
        <v>5</v>
      </c>
      <c r="N28" s="33" t="s">
        <v>12</v>
      </c>
      <c r="O28" s="34">
        <f ca="1">_XLL.ALEA.ENTRE.BORNES($U$3,$V$3)</f>
        <v>10</v>
      </c>
      <c r="P28" s="35" t="s">
        <v>9</v>
      </c>
      <c r="Q28" s="34" t="s">
        <v>10</v>
      </c>
      <c r="R28" s="5"/>
      <c r="S28" s="43"/>
    </row>
    <row r="29" spans="1:19" ht="18.75">
      <c r="A29" s="42"/>
      <c r="B29" s="5"/>
      <c r="C29" s="21"/>
      <c r="D29" s="5"/>
      <c r="E29" s="33">
        <f ca="1">_XLL.ALEA.ENTRE.BORNES($U$2,$V$2)</f>
        <v>10</v>
      </c>
      <c r="F29" s="33" t="s">
        <v>12</v>
      </c>
      <c r="G29" s="34">
        <f ca="1">_XLL.ALEA.ENTRE.BORNES($U$3,$V$3)</f>
        <v>6</v>
      </c>
      <c r="H29" s="35" t="s">
        <v>9</v>
      </c>
      <c r="I29" s="34" t="s">
        <v>10</v>
      </c>
      <c r="J29" s="35"/>
      <c r="K29" s="33"/>
      <c r="L29" s="35"/>
      <c r="M29" s="33">
        <f ca="1">_XLL.ALEA.ENTRE.BORNES($U$2,$V$2)</f>
        <v>3</v>
      </c>
      <c r="N29" s="33" t="s">
        <v>12</v>
      </c>
      <c r="O29" s="34">
        <f ca="1">_XLL.ALEA.ENTRE.BORNES($U$3,$V$3)</f>
        <v>12</v>
      </c>
      <c r="P29" s="35" t="s">
        <v>9</v>
      </c>
      <c r="Q29" s="34" t="s">
        <v>10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99" t="s">
        <v>94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31"/>
    </row>
    <row r="34" spans="1:19" ht="18.75">
      <c r="A34" s="42"/>
      <c r="B34" s="5"/>
      <c r="C34" s="44"/>
      <c r="D34" s="44"/>
      <c r="E34" s="199" t="s">
        <v>95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31"/>
    </row>
    <row r="35" spans="1:19" ht="18.75">
      <c r="A35" s="42"/>
      <c r="B35" s="5"/>
      <c r="C35" s="5"/>
      <c r="D35" s="5"/>
      <c r="E35" s="133"/>
      <c r="F35" s="133"/>
      <c r="G35" s="139" t="s">
        <v>96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43"/>
    </row>
    <row r="36" spans="1:19" ht="18.75">
      <c r="A36" s="42"/>
      <c r="B36" s="5"/>
      <c r="C36" s="5"/>
      <c r="D36" s="5"/>
      <c r="E36" s="133"/>
      <c r="F36" s="133"/>
      <c r="G36" s="139" t="s">
        <v>97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6.75" customHeight="1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R34"/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Steve Blazek</cp:lastModifiedBy>
  <cp:lastPrinted>2014-09-29T13:41:22Z</cp:lastPrinted>
  <dcterms:created xsi:type="dcterms:W3CDTF">2011-05-09T09:25:14Z</dcterms:created>
  <dcterms:modified xsi:type="dcterms:W3CDTF">2014-10-05T07:48:46Z</dcterms:modified>
  <cp:category/>
  <cp:version/>
  <cp:contentType/>
  <cp:contentStatus/>
</cp:coreProperties>
</file>